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<sst xmlns="http://schemas.openxmlformats.org/spreadsheetml/2006/main" count="739" uniqueCount="312">
  <si>
    <t xml:space="preserve">        MILLER BUILDINGS, INC.</t>
  </si>
  <si>
    <t>Miller Buildings, Inc. will assist you in preparing Financial Projections for your self-storage</t>
  </si>
  <si>
    <t>project.  You will provide key input in several areas in order for Miller Buildings, Inc. to</t>
  </si>
  <si>
    <t>tables and evaluate their impact on your proposed project.  Your Financial Projections</t>
  </si>
  <si>
    <t>can be used as a tool to assist you in determining the feasibility of developing the project,</t>
  </si>
  <si>
    <t>reviewing with your financial advisor or lender, etc.  Miller Buildings, Inc. is providing this</t>
  </si>
  <si>
    <t>complete self-storage product line, site layout and answers to any questions you might</t>
  </si>
  <si>
    <t>have.  Copywrite 1999</t>
  </si>
  <si>
    <t>MILLER BUILDINGS, INC. ASSUMES NO RESPONSIBILITY OR LIABILITY FOR</t>
  </si>
  <si>
    <t>AND THEIR SUPPORTING SCHEDULES</t>
  </si>
  <si>
    <t>A. Land, Construction and Development Costs</t>
  </si>
  <si>
    <t>B. Unit Mix, Rental Rates and Gross Annual Income</t>
  </si>
  <si>
    <t>C. Occupancy Levels</t>
  </si>
  <si>
    <t>D. Operating Expenses</t>
  </si>
  <si>
    <t>E. Equity and Loan Amounts</t>
  </si>
  <si>
    <t>F. Inflation Rate</t>
  </si>
  <si>
    <t>The Financial Projections that Miller Buildings, Inc. will prepare are:</t>
  </si>
  <si>
    <t>10 Year Income Statement</t>
  </si>
  <si>
    <t>10 Year Cash Fow Statement</t>
  </si>
  <si>
    <t>Internal Rate of Return and Net Present Value</t>
  </si>
  <si>
    <t>Key Supporting Schedules</t>
  </si>
  <si>
    <t xml:space="preserve">First, fill in your name or your project's name here (use capital letters):     </t>
  </si>
  <si>
    <t xml:space="preserve"> </t>
  </si>
  <si>
    <t>A.  Land, Construction and Development Costs</t>
  </si>
  <si>
    <t xml:space="preserve">      (Fill in cost amounts for each applicable category. Do not enter any commas</t>
  </si>
  <si>
    <t xml:space="preserve">       in the numbers. Notes are for your reference, they do not become part of</t>
  </si>
  <si>
    <t xml:space="preserve">       the Cost calculations.)</t>
  </si>
  <si>
    <t>Cost</t>
  </si>
  <si>
    <t xml:space="preserve">           Notes</t>
  </si>
  <si>
    <t>Land</t>
  </si>
  <si>
    <t xml:space="preserve"> ________</t>
  </si>
  <si>
    <t>Building/Construction (39 Yr. Property)</t>
  </si>
  <si>
    <t xml:space="preserve"> Sitework</t>
  </si>
  <si>
    <t xml:space="preserve"> Concrete</t>
  </si>
  <si>
    <t>Usually priced per sq. ft.</t>
  </si>
  <si>
    <t xml:space="preserve"> Block</t>
  </si>
  <si>
    <t xml:space="preserve"> Building(s)</t>
  </si>
  <si>
    <t xml:space="preserve"> Office</t>
  </si>
  <si>
    <t xml:space="preserve"> Apartment</t>
  </si>
  <si>
    <t xml:space="preserve"> HVAC</t>
  </si>
  <si>
    <t>Include climate control</t>
  </si>
  <si>
    <t xml:space="preserve"> Plumbing</t>
  </si>
  <si>
    <t>Include sprinkler system</t>
  </si>
  <si>
    <t xml:space="preserve"> Electric/Lighting</t>
  </si>
  <si>
    <t xml:space="preserve"> Ballards</t>
  </si>
  <si>
    <t xml:space="preserve"> Contingency</t>
  </si>
  <si>
    <t xml:space="preserve"> ______________</t>
  </si>
  <si>
    <t>Land Improvements (15 Yr. Property)</t>
  </si>
  <si>
    <t xml:space="preserve"> Paving</t>
  </si>
  <si>
    <t>Usually priced per sq. yd.</t>
  </si>
  <si>
    <t xml:space="preserve"> Fencing</t>
  </si>
  <si>
    <t>Usually priced per lineal foot</t>
  </si>
  <si>
    <t xml:space="preserve"> Street Sign</t>
  </si>
  <si>
    <t xml:space="preserve"> Landscaping</t>
  </si>
  <si>
    <t>Personal Property (7 Yr. Property)</t>
  </si>
  <si>
    <t xml:space="preserve"> Gate Access</t>
  </si>
  <si>
    <t xml:space="preserve"> Alarm System / Installation</t>
  </si>
  <si>
    <t>Include office alarm</t>
  </si>
  <si>
    <t xml:space="preserve"> Fire Alarm System</t>
  </si>
  <si>
    <t xml:space="preserve"> Cameras / Other Security</t>
  </si>
  <si>
    <t xml:space="preserve"> Office Furniture / Equip</t>
  </si>
  <si>
    <t>Include telephone &amp; computer</t>
  </si>
  <si>
    <t xml:space="preserve"> Mgmt / Accounting System</t>
  </si>
  <si>
    <t xml:space="preserve"> Signage</t>
  </si>
  <si>
    <t>Development</t>
  </si>
  <si>
    <t xml:space="preserve"> Legal Fee</t>
  </si>
  <si>
    <t xml:space="preserve"> Engineer / Architect Fee</t>
  </si>
  <si>
    <t xml:space="preserve"> Consulting Fee</t>
  </si>
  <si>
    <t xml:space="preserve"> Environmental Fee</t>
  </si>
  <si>
    <t xml:space="preserve"> Appraisal Fee</t>
  </si>
  <si>
    <t xml:space="preserve"> Permits / Zoning Fee</t>
  </si>
  <si>
    <t xml:space="preserve"> General Contractor Fee</t>
  </si>
  <si>
    <t xml:space="preserve"> ------------</t>
  </si>
  <si>
    <t>Total Costs</t>
  </si>
  <si>
    <t>=======</t>
  </si>
  <si>
    <t>B.  UNIT MIX, RENTAL RATES and GROSS ANNUAL INCOME (GAI)</t>
  </si>
  <si>
    <t xml:space="preserve">      (Complete the information for number of spaces and rental rates for regular</t>
  </si>
  <si>
    <t xml:space="preserve">        space and/or climate controlled space, fill in all blank spaces with a zero)</t>
  </si>
  <si>
    <t>Gross</t>
  </si>
  <si>
    <t>Monthly</t>
  </si>
  <si>
    <t>Annual</t>
  </si>
  <si>
    <t>Space</t>
  </si>
  <si>
    <t>No. of</t>
  </si>
  <si>
    <t>Rentable</t>
  </si>
  <si>
    <t>Rental</t>
  </si>
  <si>
    <t>Income</t>
  </si>
  <si>
    <t>Size</t>
  </si>
  <si>
    <t>Spaces</t>
  </si>
  <si>
    <t>Sq. Ft.</t>
  </si>
  <si>
    <t>Rate</t>
  </si>
  <si>
    <t>(GAI)</t>
  </si>
  <si>
    <t>Regular Space</t>
  </si>
  <si>
    <t>5x 5</t>
  </si>
  <si>
    <t xml:space="preserve"> _______</t>
  </si>
  <si>
    <t>5x10</t>
  </si>
  <si>
    <t>10x10</t>
  </si>
  <si>
    <t>10x15</t>
  </si>
  <si>
    <t>10x20</t>
  </si>
  <si>
    <t>10x25</t>
  </si>
  <si>
    <t xml:space="preserve"> ______</t>
  </si>
  <si>
    <t xml:space="preserve"> -----------</t>
  </si>
  <si>
    <t xml:space="preserve"> ======</t>
  </si>
  <si>
    <t>C.  OCCUPANCY LEVELS</t>
  </si>
  <si>
    <t xml:space="preserve">      (Month 1 starts construction.  It is assumed that construction will be complete</t>
  </si>
  <si>
    <t xml:space="preserve">       in 6 months and renting will start in month 7.  Enter Occupancy Levels as a</t>
  </si>
  <si>
    <t xml:space="preserve">       decimal, eg, .100 or .755.  Even if maximum occupancy assumed is 90.0%</t>
  </si>
  <si>
    <t xml:space="preserve">       after the 18th month, fill in occupancy levels for all 24 months.  Then, complete</t>
  </si>
  <si>
    <t xml:space="preserve">       the Occupancy Levels for years 3 thru 10.  Note, the national occupancy level</t>
  </si>
  <si>
    <t xml:space="preserve">       is 85.5% per the 1998-1999 Self-Storage Almanac.)</t>
  </si>
  <si>
    <t>Occupancy</t>
  </si>
  <si>
    <t>Level</t>
  </si>
  <si>
    <t>Month 1</t>
  </si>
  <si>
    <t>Construction</t>
  </si>
  <si>
    <t>Month 13</t>
  </si>
  <si>
    <t>_______</t>
  </si>
  <si>
    <t>Month 2</t>
  </si>
  <si>
    <t>Month 14</t>
  </si>
  <si>
    <t>Month 3</t>
  </si>
  <si>
    <t>Month 15</t>
  </si>
  <si>
    <t>Month 4</t>
  </si>
  <si>
    <t>Month 16</t>
  </si>
  <si>
    <t>Month 5</t>
  </si>
  <si>
    <t>Month 17</t>
  </si>
  <si>
    <t>Month 6</t>
  </si>
  <si>
    <t>Month 18</t>
  </si>
  <si>
    <t>Month 7</t>
  </si>
  <si>
    <t>Month 19</t>
  </si>
  <si>
    <t>Month 8</t>
  </si>
  <si>
    <t>Month 20</t>
  </si>
  <si>
    <t>Month 9</t>
  </si>
  <si>
    <t>Month 21</t>
  </si>
  <si>
    <t>Month 10</t>
  </si>
  <si>
    <t>Month 22</t>
  </si>
  <si>
    <t>Month 11</t>
  </si>
  <si>
    <t>Month 23</t>
  </si>
  <si>
    <t>Month 12</t>
  </si>
  <si>
    <t>Month 24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</si>
  <si>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</si>
  <si>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</si>
  <si>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</si>
  <si>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</si>
  <si>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</si>
  <si>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</si>
  <si>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</si>
  <si>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</si>
  <si>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D.  Operating Expenses</t>
  </si>
  <si>
    <t xml:space="preserve">      (Complete the information for applicable expenses.  Note, the right hand column</t>
  </si>
  <si>
    <t xml:space="preserve">       are Proforma Expenses of a typical 53,000 sq. ft. facility from the 1998-1999</t>
  </si>
  <si>
    <t xml:space="preserve">       Self-Storage Almanac.  GAI means Gross Annual Income.)</t>
  </si>
  <si>
    <t>Expense</t>
  </si>
  <si>
    <t>Self-Storage Almanac</t>
  </si>
  <si>
    <t>Manager, Apartment and Office</t>
  </si>
  <si>
    <t xml:space="preserve"> Utilities</t>
  </si>
  <si>
    <t>400 per month</t>
  </si>
  <si>
    <t xml:space="preserve"> Phone</t>
  </si>
  <si>
    <t>150 per month</t>
  </si>
  <si>
    <t xml:space="preserve"> Office Expense</t>
  </si>
  <si>
    <t>300 per month</t>
  </si>
  <si>
    <t xml:space="preserve"> Manager</t>
  </si>
  <si>
    <t>1,800 per month</t>
  </si>
  <si>
    <t>Maintenance and Reserve</t>
  </si>
  <si>
    <t>0.01 of GAI-annual amount</t>
  </si>
  <si>
    <t>Taxes</t>
  </si>
  <si>
    <t>.013 of cost of development</t>
  </si>
  <si>
    <t>Insurance</t>
  </si>
  <si>
    <t>Advertising</t>
  </si>
  <si>
    <t>0.03 of GAI-annual amount</t>
  </si>
  <si>
    <t>Management</t>
  </si>
  <si>
    <t>Miscellaneous</t>
  </si>
  <si>
    <t>0.005 of GAI-annual amount</t>
  </si>
  <si>
    <t>________________</t>
  </si>
  <si>
    <t xml:space="preserve"> ----------</t>
  </si>
  <si>
    <t>======</t>
  </si>
  <si>
    <t>E.  EQUITY AND LOAN AMOUNTS</t>
  </si>
  <si>
    <t xml:space="preserve">      (It is necessary to identify how the project will be financed.  You have </t>
  </si>
  <si>
    <t xml:space="preserve">       estimated the Land, Construction and Development Cost.  Enter the amount of</t>
  </si>
  <si>
    <t xml:space="preserve">       equity that will be invested.  Enter the equity as a negative number without any</t>
  </si>
  <si>
    <t xml:space="preserve">       commas, eg, -300000.  The difference will be calculated as the amount to be</t>
  </si>
  <si>
    <t xml:space="preserve">       financed.  Also enter the loan interest rate, loan amortization term and loan points.)</t>
  </si>
  <si>
    <t>Land, Construction and Development Costs</t>
  </si>
  <si>
    <t>Less Equity Investment</t>
  </si>
  <si>
    <t xml:space="preserve"> --------------</t>
  </si>
  <si>
    <t>Balance to be Financed</t>
  </si>
  <si>
    <r>
      <t xml:space="preserve">Loan Interest Rate </t>
    </r>
    <r>
      <rPr>
        <i/>
        <sz val="11"/>
        <rFont val="Arial"/>
        <family val="2"/>
      </rPr>
      <t>(enter as a decimal, eg, .085)</t>
    </r>
  </si>
  <si>
    <r>
      <t xml:space="preserve">Loan Amortization Term </t>
    </r>
    <r>
      <rPr>
        <i/>
        <sz val="11"/>
        <rFont val="Arial"/>
        <family val="2"/>
      </rPr>
      <t>(enter in full years)</t>
    </r>
  </si>
  <si>
    <t>yrs.</t>
  </si>
  <si>
    <r>
      <t>Loan Points (</t>
    </r>
    <r>
      <rPr>
        <i/>
        <sz val="11"/>
        <rFont val="Arial"/>
        <family val="2"/>
      </rPr>
      <t>enter as a decimal, eg, .01)</t>
    </r>
  </si>
  <si>
    <t>F.  INFLATION RATE</t>
  </si>
  <si>
    <t xml:space="preserve">      (Enter inflation rate for both revenue and expenses in decimal format, eg,</t>
  </si>
  <si>
    <t xml:space="preserve">       .0275 or .0300.  Enter inflation rates for all 10 years.)</t>
  </si>
  <si>
    <t>Inflation</t>
  </si>
  <si>
    <t>Revenue</t>
  </si>
  <si>
    <t>Year 1</t>
  </si>
  <si>
    <t>N/A</t>
  </si>
  <si>
    <t>Year 2</t>
  </si>
  <si>
    <t xml:space="preserve">  ______</t>
  </si>
  <si>
    <t>THIS IS THE LAST OF THE ENTRIES, GO TO SHEET 2 TO REVIEW THEN PRINT.</t>
  </si>
  <si>
    <t>INCOME STATEMENT</t>
  </si>
  <si>
    <t>Operating Expense</t>
  </si>
  <si>
    <t xml:space="preserve">       ----------</t>
  </si>
  <si>
    <t xml:space="preserve">   ----------</t>
  </si>
  <si>
    <t>EBITDA</t>
  </si>
  <si>
    <t>Interest Expense</t>
  </si>
  <si>
    <t>Depreciation</t>
  </si>
  <si>
    <t>Amortization</t>
  </si>
  <si>
    <t xml:space="preserve">  Subtotal</t>
  </si>
  <si>
    <t>Income Before Taxes</t>
  </si>
  <si>
    <t>CASH FLOW STATEMENT</t>
  </si>
  <si>
    <t>Equity</t>
  </si>
  <si>
    <t>Loan/Mortgage</t>
  </si>
  <si>
    <t>Less Project Costs</t>
  </si>
  <si>
    <t>Add Depreciation</t>
  </si>
  <si>
    <t>Add Amortization</t>
  </si>
  <si>
    <t>Less Principal Paymt</t>
  </si>
  <si>
    <t>Cash Flow</t>
  </si>
  <si>
    <t>Debt Service Coverage</t>
  </si>
  <si>
    <t>Internal Rate of Return</t>
  </si>
  <si>
    <t>Net Present Value</t>
  </si>
  <si>
    <t>LAND, CONSTRUCTION and DEVELOPMENT COSTS</t>
  </si>
  <si>
    <t>Project Cost Summary</t>
  </si>
  <si>
    <t xml:space="preserve"> Land</t>
  </si>
  <si>
    <t xml:space="preserve"> Building/Construction</t>
  </si>
  <si>
    <t xml:space="preserve"> Land Improvements</t>
  </si>
  <si>
    <t xml:space="preserve"> Personal Property</t>
  </si>
  <si>
    <t xml:space="preserve"> Development</t>
  </si>
  <si>
    <t>Total</t>
  </si>
  <si>
    <t>UNIT MIX, RENTAL RATES and GROSS ANNUAL INCOME (GAI)</t>
  </si>
  <si>
    <t xml:space="preserve">  -----------</t>
  </si>
  <si>
    <t xml:space="preserve">  ======</t>
  </si>
  <si>
    <t>OCCUPANCY LEVELS</t>
  </si>
  <si>
    <t>OPERATING EXPENSE</t>
  </si>
  <si>
    <t>EQUITY and LOAN AMOUNTS</t>
  </si>
  <si>
    <t>Loan Interest Rate</t>
  </si>
  <si>
    <t>Loan Amortization Term</t>
  </si>
  <si>
    <t>Loan Points</t>
  </si>
  <si>
    <t>INFLATION RATE</t>
  </si>
  <si>
    <t>FINANCIAL PROJECTIONS DETAIL</t>
  </si>
  <si>
    <t>Inflation Detail Schedule:</t>
  </si>
  <si>
    <t>Multiplier</t>
  </si>
  <si>
    <t>Depreciation Detail Schedule:</t>
  </si>
  <si>
    <t>39 Year</t>
  </si>
  <si>
    <t>15 Year</t>
  </si>
  <si>
    <t>7 Year</t>
  </si>
  <si>
    <t>Property</t>
  </si>
  <si>
    <t xml:space="preserve"> -------------</t>
  </si>
  <si>
    <t>Subtotal</t>
  </si>
  <si>
    <t>% of Deprec Categories to Total</t>
  </si>
  <si>
    <t>Allocation of Development Costs</t>
  </si>
  <si>
    <t xml:space="preserve"> (Below) by Above Percentages</t>
  </si>
  <si>
    <t>Total Depreciation by Class</t>
  </si>
  <si>
    <t xml:space="preserve">   Total Depreciable Costs</t>
  </si>
  <si>
    <t>(For depreciation calculation purposes, it is assumed that the self-storage project's construction</t>
  </si>
  <si>
    <t>will be completed in 6 months and the project will start renting in the 7th month.  Therefore,</t>
  </si>
  <si>
    <t>the "half-year convention" of depreciation calculating is being used.)</t>
  </si>
  <si>
    <t>Depreciation Amounts</t>
  </si>
  <si>
    <t xml:space="preserve">     39 Yr Property</t>
  </si>
  <si>
    <t xml:space="preserve">     15 Yr Property</t>
  </si>
  <si>
    <t xml:space="preserve">      7 Yr Property</t>
  </si>
  <si>
    <t>Percent</t>
  </si>
  <si>
    <t>Amount</t>
  </si>
  <si>
    <t>Deprec</t>
  </si>
  <si>
    <t>Amortization Amounts</t>
  </si>
  <si>
    <t>Loan Amount</t>
  </si>
  <si>
    <t xml:space="preserve">  --------------</t>
  </si>
  <si>
    <t>Points Amount</t>
  </si>
  <si>
    <t>Annual Amortization Amount</t>
  </si>
  <si>
    <t>Revenue Detail Schedule:</t>
  </si>
  <si>
    <t>Gross Annual Income</t>
  </si>
  <si>
    <t>Occu-</t>
  </si>
  <si>
    <t>pancy</t>
  </si>
  <si>
    <t>Building</t>
  </si>
  <si>
    <t>Year 1 Total</t>
  </si>
  <si>
    <t>Year 2 Total</t>
  </si>
  <si>
    <t>Operating Expense Detail Schedule:</t>
  </si>
  <si>
    <t>Annual Operating Expense</t>
  </si>
  <si>
    <t>(For operating expense calculation purposes, it is assumed that during the rent-up of the</t>
  </si>
  <si>
    <t>project Operating Expenses will be less than operating expenses would be when the project</t>
  </si>
  <si>
    <t>is full.  Operating Expenses during months 7 thru 12 will be 25% of the annual total, and</t>
  </si>
  <si>
    <t>during the 2nd year Operating Expenses will be 80% of the annual total.)</t>
  </si>
  <si>
    <t>Special</t>
  </si>
  <si>
    <t>Factor</t>
  </si>
  <si>
    <t>Expenses</t>
  </si>
  <si>
    <t>The monthly debt service payment will be:</t>
  </si>
  <si>
    <t>Cumulative</t>
  </si>
  <si>
    <t>Principal</t>
  </si>
  <si>
    <t>Interest</t>
  </si>
  <si>
    <t>Period</t>
  </si>
  <si>
    <t>Payment</t>
  </si>
  <si>
    <t>Debt</t>
  </si>
  <si>
    <t>Payable</t>
  </si>
  <si>
    <t>Internal Rate of Return Detail:</t>
  </si>
  <si>
    <t>Net Present Value Detail:</t>
  </si>
  <si>
    <t>(Discount Rate of 10%)</t>
  </si>
  <si>
    <t>Equity Investment</t>
  </si>
  <si>
    <t>Year 1-Cash Flow</t>
  </si>
  <si>
    <t>Year 2-Cash Flow</t>
  </si>
  <si>
    <t>Year 3-Cash Flow</t>
  </si>
  <si>
    <t>Year 4-Cash Flow</t>
  </si>
  <si>
    <t>Year 5-Cash Flow</t>
  </si>
  <si>
    <t>Year 6-Cash Flow</t>
  </si>
  <si>
    <t>Year 7-Cash Flow</t>
  </si>
  <si>
    <t>Year 8-Cash Flow</t>
  </si>
  <si>
    <t>Year 9-Cash Flow</t>
  </si>
  <si>
    <t>Year 10-Cash Flow</t>
  </si>
  <si>
    <t>IRR</t>
  </si>
  <si>
    <t>NPV</t>
  </si>
  <si>
    <t>prepare these Financial Projections.  You can make changes to any of these input</t>
  </si>
  <si>
    <t>service free.  Please contact us at 1-800-323-6464 for further information on our</t>
  </si>
  <si>
    <t>THE ACCURACY OR REASONABLENESS OF THE FINANCIAL PROJECTIONS</t>
  </si>
  <si>
    <t>Your input is required in the following areas and tables:</t>
  </si>
  <si>
    <t>Clear, excavate, sewer, basin</t>
  </si>
  <si>
    <t>Climate Controlled Space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</si>
</sst>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[Red]&quot;($&quot;#,##0.00\)"/>
    <numFmt numFmtId="165" formatCode="0.0%"/>
    <numFmt numFmtId="166" formatCode="0.0"/>
    <numFmt numFmtId="167" formatCode="\$#,##0_);[Red]&quot;($&quot;#,##0\)"/>
    <numFmt numFmtId="168" formatCode="0.000%"/>
    <numFmt numFmtId="169" formatCode="0.00000"/>
    <numFmt numFmtId="170" formatCode="0.0000"/>
  </numFmts>
  <fonts count="18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.75"/>
      <color indexed="8"/>
      <name val="Arial"/>
      <family val="2"/>
    </font>
    <font>
      <sz val="11.7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7" fillId="2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2" borderId="0" xfId="0" applyFont="1" applyFill="1" applyAlignment="1" applyProtection="1">
      <alignment horizontal="right"/>
      <protection locked="0"/>
    </xf>
    <xf numFmtId="2" fontId="7" fillId="2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165" fontId="2" fillId="0" borderId="0" xfId="19" applyNumberFormat="1" applyFont="1" applyFill="1" applyBorder="1" applyAlignment="1" applyProtection="1">
      <alignment/>
      <protection/>
    </xf>
    <xf numFmtId="165" fontId="7" fillId="2" borderId="0" xfId="19" applyNumberFormat="1" applyFont="1" applyFill="1" applyBorder="1" applyAlignment="1" applyProtection="1">
      <alignment horizontal="right"/>
      <protection locked="0"/>
    </xf>
    <xf numFmtId="165" fontId="2" fillId="0" borderId="0" xfId="19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9" fillId="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right"/>
    </xf>
    <xf numFmtId="10" fontId="9" fillId="2" borderId="0" xfId="0" applyNumberFormat="1" applyFont="1" applyFill="1" applyAlignment="1" applyProtection="1">
      <alignment/>
      <protection locked="0"/>
    </xf>
    <xf numFmtId="4" fontId="9" fillId="2" borderId="0" xfId="0" applyNumberFormat="1" applyFont="1" applyFill="1" applyAlignment="1" applyProtection="1">
      <alignment/>
      <protection locked="0"/>
    </xf>
    <xf numFmtId="10" fontId="2" fillId="0" borderId="0" xfId="19" applyNumberFormat="1" applyFont="1" applyFill="1" applyBorder="1" applyAlignment="1" applyProtection="1">
      <alignment horizontal="right"/>
      <protection/>
    </xf>
    <xf numFmtId="10" fontId="2" fillId="0" borderId="2" xfId="19" applyNumberFormat="1" applyFont="1" applyFill="1" applyBorder="1" applyAlignment="1" applyProtection="1">
      <alignment horizontal="right"/>
      <protection/>
    </xf>
    <xf numFmtId="10" fontId="7" fillId="2" borderId="0" xfId="19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0" fontId="2" fillId="0" borderId="0" xfId="19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0" fillId="0" borderId="9" xfId="0" applyNumberFormat="1" applyBorder="1" applyAlignment="1">
      <alignment/>
    </xf>
    <xf numFmtId="0" fontId="2" fillId="0" borderId="0" xfId="0" applyFont="1" applyBorder="1" applyAlignment="1">
      <alignment horizontal="right"/>
    </xf>
    <xf numFmtId="168" fontId="2" fillId="0" borderId="0" xfId="1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69" fontId="0" fillId="0" borderId="0" xfId="19" applyNumberFormat="1" applyFont="1" applyFill="1" applyBorder="1" applyAlignment="1" applyProtection="1">
      <alignment/>
      <protection/>
    </xf>
    <xf numFmtId="169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0" fontId="0" fillId="0" borderId="0" xfId="19" applyNumberFormat="1" applyFont="1" applyFill="1" applyBorder="1" applyAlignment="1" applyProtection="1">
      <alignment/>
      <protection/>
    </xf>
    <xf numFmtId="1" fontId="0" fillId="0" borderId="0" xfId="19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 horizontal="right"/>
    </xf>
    <xf numFmtId="168" fontId="0" fillId="0" borderId="0" xfId="19" applyNumberFormat="1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19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Income Before Taxes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Sheet2!$A$19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4590438"/>
        <c:axId val="21551895"/>
      </c:barChart>
      <c:catAx>
        <c:axId val="5459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1895"/>
        <c:crossesAt val="0"/>
        <c:auto val="1"/>
        <c:lblOffset val="100"/>
        <c:noMultiLvlLbl val="0"/>
      </c:catAx>
      <c:valAx>
        <c:axId val="21551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0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Cash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Sheet2!$A$48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Sheet2!$B$48:$K$48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9749328"/>
        <c:axId val="873041"/>
      </c:barChart>
      <c:catAx>
        <c:axId val="5974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041"/>
        <c:crossesAt val="0"/>
        <c:auto val="1"/>
        <c:lblOffset val="100"/>
        <c:noMultiLvlLbl val="0"/>
      </c:catAx>
      <c:valAx>
        <c:axId val="87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4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20</xdr:row>
      <xdr:rowOff>9525</xdr:rowOff>
    </xdr:from>
    <xdr:to>
      <xdr:col>9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57450" y="3667125"/>
        <a:ext cx="40862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53</xdr:row>
      <xdr:rowOff>0</xdr:rowOff>
    </xdr:from>
    <xdr:to>
      <xdr:col>8</xdr:col>
      <xdr:colOff>514350</xdr:colOff>
      <xdr:row>65</xdr:row>
      <xdr:rowOff>38100</xdr:rowOff>
    </xdr:to>
    <xdr:graphicFrame>
      <xdr:nvGraphicFramePr>
        <xdr:cNvPr id="2" name="Chart 2"/>
        <xdr:cNvGraphicFramePr/>
      </xdr:nvGraphicFramePr>
      <xdr:xfrm>
        <a:off x="2333625" y="9696450"/>
        <a:ext cx="41052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="75" zoomScaleNormal="75" workbookViewId="0" topLeftCell="A1">
      <selection activeCell="A126" sqref="A126"/>
    </sheetView>
  </sheetViews>
  <sheetFormatPr defaultColWidth="9.140625" defaultRowHeight="12.75"/>
  <cols>
    <col min="4" max="4" width="10.140625" style="0" customWidth="1"/>
  </cols>
  <sheetData>
    <row r="1" ht="18">
      <c r="C1" s="1" t="s">
        <v>0</v>
      </c>
    </row>
    <row r="4" ht="14.25">
      <c r="A4" s="2" t="s">
        <v>1</v>
      </c>
    </row>
    <row r="5" spans="1:9" ht="14.2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4.25">
      <c r="A6" s="2" t="s">
        <v>306</v>
      </c>
      <c r="B6" s="2"/>
      <c r="C6" s="2"/>
      <c r="D6" s="2"/>
      <c r="E6" s="2"/>
      <c r="F6" s="2"/>
      <c r="G6" s="2"/>
      <c r="H6" s="2"/>
      <c r="I6" s="2"/>
    </row>
    <row r="7" spans="1:9" ht="14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ht="14.25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ht="14.25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ht="14.25">
      <c r="A10" s="2" t="s">
        <v>307</v>
      </c>
      <c r="B10" s="2"/>
      <c r="C10" s="2"/>
      <c r="D10" s="2"/>
      <c r="E10" s="2"/>
      <c r="F10" s="2"/>
      <c r="G10" s="2"/>
      <c r="H10" s="2"/>
      <c r="I10" s="2"/>
    </row>
    <row r="11" spans="1:9" ht="14.25">
      <c r="A11" s="2" t="s">
        <v>6</v>
      </c>
      <c r="B11" s="2"/>
      <c r="C11" s="2"/>
      <c r="D11" s="2"/>
      <c r="E11" s="2"/>
      <c r="F11" s="2"/>
      <c r="G11" s="2"/>
      <c r="H11" s="2"/>
      <c r="I11" s="2"/>
    </row>
    <row r="12" spans="1:9" ht="14.25">
      <c r="A12" s="2" t="s">
        <v>7</v>
      </c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3" t="s">
        <v>8</v>
      </c>
      <c r="B14" s="3"/>
      <c r="C14" s="3"/>
      <c r="D14" s="3"/>
      <c r="E14" s="3"/>
      <c r="F14" s="3"/>
      <c r="G14" s="3"/>
      <c r="H14" s="3"/>
      <c r="I14" s="3"/>
    </row>
    <row r="15" spans="1:9" ht="15">
      <c r="A15" s="3" t="s">
        <v>308</v>
      </c>
      <c r="B15" s="3"/>
      <c r="C15" s="3"/>
      <c r="D15" s="3"/>
      <c r="E15" s="3"/>
      <c r="F15" s="3"/>
      <c r="G15" s="3"/>
      <c r="H15" s="3"/>
      <c r="I15" s="3"/>
    </row>
    <row r="16" spans="1:9" ht="15">
      <c r="A16" s="3" t="s">
        <v>9</v>
      </c>
      <c r="B16" s="3"/>
      <c r="C16" s="3"/>
      <c r="D16" s="3"/>
      <c r="E16" s="3"/>
      <c r="F16" s="3"/>
      <c r="G16" s="3"/>
      <c r="H16" s="3"/>
      <c r="I16" s="3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 t="s">
        <v>309</v>
      </c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 t="s">
        <v>10</v>
      </c>
      <c r="C19" s="2"/>
      <c r="D19" s="2"/>
      <c r="E19" s="2"/>
      <c r="F19" s="2"/>
      <c r="G19" s="2"/>
      <c r="H19" s="2"/>
      <c r="I19" s="2"/>
    </row>
    <row r="20" spans="1:9" ht="14.25">
      <c r="A20" s="2"/>
      <c r="B20" s="2" t="s">
        <v>11</v>
      </c>
      <c r="C20" s="2"/>
      <c r="D20" s="2"/>
      <c r="E20" s="2"/>
      <c r="F20" s="2"/>
      <c r="G20" s="2"/>
      <c r="H20" s="2"/>
      <c r="I20" s="2"/>
    </row>
    <row r="21" spans="1:9" ht="14.25">
      <c r="A21" s="2"/>
      <c r="B21" s="2" t="s">
        <v>12</v>
      </c>
      <c r="C21" s="2"/>
      <c r="D21" s="2"/>
      <c r="E21" s="2"/>
      <c r="F21" s="2"/>
      <c r="G21" s="2"/>
      <c r="H21" s="2"/>
      <c r="I21" s="2"/>
    </row>
    <row r="22" spans="1:9" ht="14.25">
      <c r="A22" s="2"/>
      <c r="B22" s="2" t="s">
        <v>13</v>
      </c>
      <c r="C22" s="2"/>
      <c r="D22" s="2"/>
      <c r="E22" s="2"/>
      <c r="F22" s="2"/>
      <c r="G22" s="2"/>
      <c r="H22" s="2"/>
      <c r="I22" s="2"/>
    </row>
    <row r="23" spans="1:9" ht="14.25">
      <c r="A23" s="2"/>
      <c r="B23" s="2" t="s">
        <v>14</v>
      </c>
      <c r="C23" s="2"/>
      <c r="D23" s="2"/>
      <c r="E23" s="2"/>
      <c r="F23" s="2"/>
      <c r="G23" s="4"/>
      <c r="H23" s="2"/>
      <c r="I23" s="2"/>
    </row>
    <row r="24" spans="1:9" ht="14.25">
      <c r="A24" s="2"/>
      <c r="B24" s="2" t="s">
        <v>15</v>
      </c>
      <c r="C24" s="2"/>
      <c r="D24" s="2"/>
      <c r="E24" s="2"/>
      <c r="F24" s="2"/>
      <c r="G24" s="2"/>
      <c r="H24" s="2"/>
      <c r="I24" s="2"/>
    </row>
    <row r="25" spans="1:9" ht="14.2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 t="s">
        <v>16</v>
      </c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 t="s">
        <v>17</v>
      </c>
      <c r="C27" s="2"/>
      <c r="D27" s="2"/>
      <c r="E27" s="2"/>
      <c r="F27" s="2"/>
      <c r="G27" s="2"/>
      <c r="H27" s="2"/>
      <c r="I27" s="2"/>
    </row>
    <row r="28" spans="1:9" ht="14.25">
      <c r="A28" s="2"/>
      <c r="B28" s="2" t="s">
        <v>18</v>
      </c>
      <c r="C28" s="2"/>
      <c r="D28" s="2"/>
      <c r="E28" s="2"/>
      <c r="F28" s="2"/>
      <c r="G28" s="2"/>
      <c r="H28" s="2"/>
      <c r="I28" s="2"/>
    </row>
    <row r="29" spans="1:9" ht="14.25">
      <c r="A29" s="2"/>
      <c r="B29" s="2" t="s">
        <v>19</v>
      </c>
      <c r="C29" s="2"/>
      <c r="D29" s="2"/>
      <c r="E29" s="2"/>
      <c r="F29" s="2"/>
      <c r="H29" s="2"/>
      <c r="I29" s="2"/>
    </row>
    <row r="30" spans="1:9" ht="14.25">
      <c r="A30" s="2"/>
      <c r="B30" s="2" t="s">
        <v>20</v>
      </c>
      <c r="C30" s="2"/>
      <c r="D30" s="4"/>
      <c r="E30" s="2"/>
      <c r="F30" s="2"/>
      <c r="G30" s="2"/>
      <c r="H30" s="2"/>
      <c r="I30" s="2"/>
    </row>
    <row r="31" spans="1:9" ht="14.2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14.2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6" t="s">
        <v>21</v>
      </c>
      <c r="B33" s="6"/>
      <c r="C33" s="6"/>
      <c r="D33" s="6"/>
      <c r="E33" s="6"/>
      <c r="F33" s="2"/>
      <c r="G33" s="3"/>
      <c r="H33" s="2"/>
      <c r="I33" s="2"/>
    </row>
    <row r="34" spans="1:9" ht="15">
      <c r="A34" s="6"/>
      <c r="B34" s="6"/>
      <c r="C34" s="6"/>
      <c r="D34" s="6"/>
      <c r="E34" s="6"/>
      <c r="F34" s="2"/>
      <c r="G34" s="3"/>
      <c r="H34" s="2"/>
      <c r="I34" s="2"/>
    </row>
    <row r="35" spans="1:9" ht="15">
      <c r="A35" s="2"/>
      <c r="B35" s="2"/>
      <c r="C35" s="2"/>
      <c r="D35" s="7" t="s">
        <v>22</v>
      </c>
      <c r="E35" s="8"/>
      <c r="F35" s="2"/>
      <c r="G35" s="3"/>
      <c r="H35" s="9"/>
      <c r="I35" s="2"/>
    </row>
    <row r="36" spans="1:9" ht="14.2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4.2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4.25" customHeight="1">
      <c r="A38" s="10" t="s">
        <v>23</v>
      </c>
      <c r="B38" s="2"/>
      <c r="C38" s="2"/>
      <c r="D38" s="2"/>
      <c r="E38" s="2"/>
      <c r="F38" s="2"/>
      <c r="G38" s="2"/>
      <c r="H38" s="2"/>
      <c r="I38" s="2"/>
    </row>
    <row r="39" spans="1:9" ht="14.25" customHeight="1">
      <c r="A39" s="6" t="s">
        <v>24</v>
      </c>
      <c r="B39" s="6"/>
      <c r="C39" s="6"/>
      <c r="D39" s="6"/>
      <c r="E39" s="6"/>
      <c r="F39" s="6"/>
      <c r="G39" s="6"/>
      <c r="H39" s="6"/>
      <c r="I39" s="2"/>
    </row>
    <row r="40" spans="1:9" ht="14.25">
      <c r="A40" s="6" t="s">
        <v>25</v>
      </c>
      <c r="B40" s="6"/>
      <c r="C40" s="6"/>
      <c r="D40" s="6"/>
      <c r="E40" s="6"/>
      <c r="F40" s="6"/>
      <c r="G40" s="6"/>
      <c r="H40" s="6"/>
      <c r="I40" s="2"/>
    </row>
    <row r="41" spans="1:9" ht="14.25">
      <c r="A41" s="6" t="s">
        <v>26</v>
      </c>
      <c r="B41" s="6"/>
      <c r="C41" s="6"/>
      <c r="D41" s="6"/>
      <c r="E41" s="6"/>
      <c r="F41" s="6"/>
      <c r="G41" s="6"/>
      <c r="H41" s="6"/>
      <c r="I41" s="2"/>
    </row>
    <row r="42" spans="2:9" ht="14.25"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11" t="s">
        <v>27</v>
      </c>
      <c r="E43" s="2"/>
      <c r="F43" s="12"/>
      <c r="G43" s="13" t="s">
        <v>28</v>
      </c>
      <c r="H43" s="12"/>
      <c r="I43" s="12"/>
    </row>
    <row r="44" spans="1:9" ht="15">
      <c r="A44" s="3" t="s">
        <v>29</v>
      </c>
      <c r="B44" s="2"/>
      <c r="C44" s="2"/>
      <c r="D44" s="14" t="s">
        <v>30</v>
      </c>
      <c r="E44" s="2"/>
      <c r="F44" s="2"/>
      <c r="G44" s="2"/>
      <c r="H44" s="2"/>
      <c r="I44" s="2"/>
    </row>
    <row r="45" spans="1:9" ht="14.25">
      <c r="A45" s="2"/>
      <c r="B45" s="2"/>
      <c r="C45" s="2"/>
      <c r="D45" s="15"/>
      <c r="E45" s="2"/>
      <c r="F45" s="2"/>
      <c r="G45" s="2"/>
      <c r="H45" s="2"/>
      <c r="I45" s="2"/>
    </row>
    <row r="46" spans="1:9" ht="15">
      <c r="A46" s="3" t="s">
        <v>31</v>
      </c>
      <c r="B46" s="2"/>
      <c r="C46" s="2"/>
      <c r="D46" s="15"/>
      <c r="E46" s="2"/>
      <c r="F46" s="2"/>
      <c r="G46" s="2"/>
      <c r="H46" s="2"/>
      <c r="I46" s="2"/>
    </row>
    <row r="47" spans="1:9" ht="14.25">
      <c r="A47" s="2" t="s">
        <v>32</v>
      </c>
      <c r="B47" s="2"/>
      <c r="C47" s="2"/>
      <c r="D47" s="14" t="s">
        <v>30</v>
      </c>
      <c r="E47" s="2"/>
      <c r="F47" s="2" t="s">
        <v>310</v>
      </c>
      <c r="G47" s="2"/>
      <c r="H47" s="2"/>
      <c r="I47" s="2"/>
    </row>
    <row r="48" spans="1:9" ht="14.25">
      <c r="A48" s="2" t="s">
        <v>33</v>
      </c>
      <c r="B48" s="2"/>
      <c r="C48" s="2"/>
      <c r="D48" s="14" t="s">
        <v>30</v>
      </c>
      <c r="E48" s="2"/>
      <c r="F48" s="2" t="s">
        <v>34</v>
      </c>
      <c r="G48" s="2"/>
      <c r="H48" s="2"/>
      <c r="I48" s="2"/>
    </row>
    <row r="49" spans="1:9" ht="14.25">
      <c r="A49" s="2" t="s">
        <v>35</v>
      </c>
      <c r="B49" s="2"/>
      <c r="C49" s="2"/>
      <c r="D49" s="14" t="s">
        <v>30</v>
      </c>
      <c r="E49" s="2"/>
      <c r="F49" s="2" t="s">
        <v>34</v>
      </c>
      <c r="G49" s="2"/>
      <c r="H49" s="2"/>
      <c r="I49" s="2"/>
    </row>
    <row r="50" spans="1:9" ht="14.25">
      <c r="A50" s="2" t="s">
        <v>36</v>
      </c>
      <c r="B50" s="2"/>
      <c r="C50" s="2"/>
      <c r="D50" s="14" t="s">
        <v>30</v>
      </c>
      <c r="E50" s="2"/>
      <c r="F50" s="2" t="s">
        <v>34</v>
      </c>
      <c r="G50" s="2"/>
      <c r="H50" s="2"/>
      <c r="I50" s="2"/>
    </row>
    <row r="51" spans="1:9" ht="14.25">
      <c r="A51" s="2" t="s">
        <v>37</v>
      </c>
      <c r="B51" s="2"/>
      <c r="C51" s="2"/>
      <c r="D51" s="14" t="s">
        <v>30</v>
      </c>
      <c r="E51" s="2"/>
      <c r="F51" s="2" t="s">
        <v>34</v>
      </c>
      <c r="G51" s="2"/>
      <c r="H51" s="2"/>
      <c r="I51" s="2"/>
    </row>
    <row r="52" spans="1:9" ht="14.25">
      <c r="A52" s="2" t="s">
        <v>38</v>
      </c>
      <c r="B52" s="2"/>
      <c r="C52" s="2"/>
      <c r="D52" s="14" t="s">
        <v>30</v>
      </c>
      <c r="E52" s="2"/>
      <c r="F52" s="2" t="s">
        <v>34</v>
      </c>
      <c r="G52" s="2"/>
      <c r="H52" s="2"/>
      <c r="I52" s="2"/>
    </row>
    <row r="53" spans="1:9" ht="14.25">
      <c r="A53" s="2" t="s">
        <v>39</v>
      </c>
      <c r="B53" s="2"/>
      <c r="C53" s="2"/>
      <c r="D53" s="14" t="s">
        <v>30</v>
      </c>
      <c r="E53" s="2"/>
      <c r="F53" s="2" t="s">
        <v>40</v>
      </c>
      <c r="G53" s="2"/>
      <c r="H53" s="2"/>
      <c r="I53" s="2"/>
    </row>
    <row r="54" spans="1:9" ht="14.25">
      <c r="A54" s="2" t="s">
        <v>41</v>
      </c>
      <c r="B54" s="2"/>
      <c r="C54" s="2"/>
      <c r="D54" s="14" t="s">
        <v>30</v>
      </c>
      <c r="E54" s="2"/>
      <c r="F54" s="2" t="s">
        <v>42</v>
      </c>
      <c r="G54" s="2"/>
      <c r="H54" s="2"/>
      <c r="I54" s="2"/>
    </row>
    <row r="55" spans="1:9" ht="14.25">
      <c r="A55" s="2" t="s">
        <v>43</v>
      </c>
      <c r="B55" s="2"/>
      <c r="C55" s="2"/>
      <c r="D55" s="14" t="s">
        <v>30</v>
      </c>
      <c r="E55" s="2"/>
      <c r="F55" s="2"/>
      <c r="G55" s="2"/>
      <c r="H55" s="2"/>
      <c r="I55" s="2"/>
    </row>
    <row r="56" spans="1:9" ht="14.25">
      <c r="A56" s="2" t="s">
        <v>44</v>
      </c>
      <c r="B56" s="2"/>
      <c r="C56" s="2"/>
      <c r="D56" s="14" t="s">
        <v>30</v>
      </c>
      <c r="E56" s="2"/>
      <c r="F56" s="2"/>
      <c r="G56" s="2"/>
      <c r="H56" s="2"/>
      <c r="I56" s="2"/>
    </row>
    <row r="57" spans="1:9" ht="14.25">
      <c r="A57" s="2" t="s">
        <v>45</v>
      </c>
      <c r="B57" s="2"/>
      <c r="C57" s="2"/>
      <c r="D57" s="14" t="s">
        <v>30</v>
      </c>
      <c r="E57" s="2"/>
      <c r="F57" s="2"/>
      <c r="G57" s="2"/>
      <c r="H57" s="2"/>
      <c r="I57" s="2"/>
    </row>
    <row r="58" spans="1:9" ht="14.25">
      <c r="A58" s="2" t="s">
        <v>46</v>
      </c>
      <c r="B58" s="2"/>
      <c r="C58" s="2"/>
      <c r="D58" s="14" t="s">
        <v>30</v>
      </c>
      <c r="E58" s="2"/>
      <c r="F58" s="2"/>
      <c r="G58" s="2"/>
      <c r="H58" s="2"/>
      <c r="I58" s="2"/>
    </row>
    <row r="59" spans="1:9" ht="14.25">
      <c r="A59" s="2" t="s">
        <v>46</v>
      </c>
      <c r="B59" s="2"/>
      <c r="C59" s="2"/>
      <c r="D59" s="14" t="s">
        <v>30</v>
      </c>
      <c r="E59" s="2"/>
      <c r="F59" s="2"/>
      <c r="G59" s="2"/>
      <c r="H59" s="2"/>
      <c r="I59" s="2"/>
    </row>
    <row r="60" spans="1:9" ht="14.25">
      <c r="A60" s="2" t="s">
        <v>46</v>
      </c>
      <c r="B60" s="2"/>
      <c r="C60" s="2"/>
      <c r="D60" s="14" t="s">
        <v>30</v>
      </c>
      <c r="E60" s="2"/>
      <c r="F60" s="2"/>
      <c r="G60" s="2"/>
      <c r="H60" s="2"/>
      <c r="I60" s="2"/>
    </row>
    <row r="61" spans="1:9" ht="14.25">
      <c r="A61" s="2" t="s">
        <v>46</v>
      </c>
      <c r="B61" s="2"/>
      <c r="C61" s="2"/>
      <c r="D61" s="14" t="s">
        <v>30</v>
      </c>
      <c r="E61" s="2"/>
      <c r="F61" s="2"/>
      <c r="G61" s="2"/>
      <c r="H61" s="2"/>
      <c r="I61" s="2"/>
    </row>
    <row r="62" spans="1:9" ht="14.25">
      <c r="A62" s="2"/>
      <c r="B62" s="2"/>
      <c r="C62" s="2"/>
      <c r="D62" s="15"/>
      <c r="E62" s="2"/>
      <c r="F62" s="2"/>
      <c r="G62" s="2"/>
      <c r="H62" s="2"/>
      <c r="I62" s="2"/>
    </row>
    <row r="63" spans="1:9" ht="15">
      <c r="A63" s="3" t="s">
        <v>47</v>
      </c>
      <c r="B63" s="2"/>
      <c r="C63" s="2"/>
      <c r="D63" s="15"/>
      <c r="E63" s="2"/>
      <c r="F63" s="2"/>
      <c r="G63" s="2"/>
      <c r="H63" s="2"/>
      <c r="I63" s="2"/>
    </row>
    <row r="64" spans="1:9" ht="14.25">
      <c r="A64" s="2" t="s">
        <v>48</v>
      </c>
      <c r="B64" s="2"/>
      <c r="C64" s="2"/>
      <c r="D64" s="14" t="s">
        <v>30</v>
      </c>
      <c r="E64" s="2"/>
      <c r="F64" s="2" t="s">
        <v>49</v>
      </c>
      <c r="G64" s="2"/>
      <c r="H64" s="2"/>
      <c r="I64" s="2"/>
    </row>
    <row r="65" spans="1:9" ht="14.25">
      <c r="A65" s="2" t="s">
        <v>50</v>
      </c>
      <c r="B65" s="2"/>
      <c r="C65" s="2"/>
      <c r="D65" s="14" t="s">
        <v>30</v>
      </c>
      <c r="E65" s="2"/>
      <c r="F65" s="2" t="s">
        <v>51</v>
      </c>
      <c r="G65" s="2"/>
      <c r="H65" s="2"/>
      <c r="I65" s="2"/>
    </row>
    <row r="66" spans="1:9" ht="14.25">
      <c r="A66" s="2" t="s">
        <v>52</v>
      </c>
      <c r="B66" s="2"/>
      <c r="C66" s="2"/>
      <c r="D66" s="14" t="s">
        <v>30</v>
      </c>
      <c r="E66" s="2"/>
      <c r="F66" s="2"/>
      <c r="G66" s="2"/>
      <c r="H66" s="2"/>
      <c r="I66" s="2"/>
    </row>
    <row r="67" spans="1:9" ht="14.25">
      <c r="A67" s="2" t="s">
        <v>53</v>
      </c>
      <c r="B67" s="2"/>
      <c r="C67" s="2"/>
      <c r="D67" s="14" t="s">
        <v>30</v>
      </c>
      <c r="E67" s="2"/>
      <c r="F67" s="2"/>
      <c r="G67" s="2"/>
      <c r="H67" s="2"/>
      <c r="I67" s="2"/>
    </row>
    <row r="68" spans="1:9" ht="14.25">
      <c r="A68" s="2" t="s">
        <v>46</v>
      </c>
      <c r="B68" s="2"/>
      <c r="C68" s="2"/>
      <c r="D68" s="14" t="s">
        <v>30</v>
      </c>
      <c r="E68" s="2"/>
      <c r="F68" s="2"/>
      <c r="G68" s="2"/>
      <c r="H68" s="2"/>
      <c r="I68" s="2"/>
    </row>
    <row r="69" spans="1:9" ht="14.25">
      <c r="A69" s="2" t="s">
        <v>46</v>
      </c>
      <c r="B69" s="2"/>
      <c r="C69" s="2"/>
      <c r="D69" s="14" t="s">
        <v>30</v>
      </c>
      <c r="E69" s="2"/>
      <c r="F69" s="2"/>
      <c r="G69" s="2"/>
      <c r="H69" s="2"/>
      <c r="I69" s="2"/>
    </row>
    <row r="70" spans="1:9" ht="14.25">
      <c r="A70" s="2"/>
      <c r="B70" s="2"/>
      <c r="C70" s="2"/>
      <c r="D70" s="15"/>
      <c r="E70" s="2"/>
      <c r="F70" s="2"/>
      <c r="G70" s="2"/>
      <c r="H70" s="2"/>
      <c r="I70" s="2"/>
    </row>
    <row r="71" spans="1:9" ht="15">
      <c r="A71" s="3" t="s">
        <v>54</v>
      </c>
      <c r="B71" s="2"/>
      <c r="C71" s="2"/>
      <c r="D71" s="15"/>
      <c r="E71" s="2"/>
      <c r="F71" s="2"/>
      <c r="G71" s="2"/>
      <c r="H71" s="2"/>
      <c r="I71" s="2"/>
    </row>
    <row r="72" spans="1:9" ht="14.25">
      <c r="A72" s="2" t="s">
        <v>55</v>
      </c>
      <c r="B72" s="2"/>
      <c r="C72" s="2"/>
      <c r="D72" s="14" t="s">
        <v>30</v>
      </c>
      <c r="E72" s="2"/>
      <c r="F72" s="2"/>
      <c r="G72" s="2"/>
      <c r="H72" s="2"/>
      <c r="I72" s="2"/>
    </row>
    <row r="73" spans="1:9" ht="14.25">
      <c r="A73" s="2" t="s">
        <v>56</v>
      </c>
      <c r="B73" s="2"/>
      <c r="C73" s="2"/>
      <c r="D73" s="14" t="s">
        <v>30</v>
      </c>
      <c r="E73" s="2"/>
      <c r="F73" s="2" t="s">
        <v>57</v>
      </c>
      <c r="G73" s="2"/>
      <c r="H73" s="2"/>
      <c r="I73" s="2"/>
    </row>
    <row r="74" spans="1:9" ht="14.25">
      <c r="A74" s="2" t="s">
        <v>58</v>
      </c>
      <c r="B74" s="2"/>
      <c r="C74" s="2"/>
      <c r="D74" s="14" t="s">
        <v>30</v>
      </c>
      <c r="E74" s="2"/>
      <c r="F74" s="2"/>
      <c r="G74" s="2"/>
      <c r="H74" s="2"/>
      <c r="I74" s="2"/>
    </row>
    <row r="75" spans="1:9" ht="14.25">
      <c r="A75" s="2" t="s">
        <v>59</v>
      </c>
      <c r="B75" s="2"/>
      <c r="C75" s="2"/>
      <c r="D75" s="14" t="s">
        <v>30</v>
      </c>
      <c r="E75" s="2"/>
      <c r="F75" s="2"/>
      <c r="G75" s="2"/>
      <c r="H75" s="2"/>
      <c r="I75" s="2"/>
    </row>
    <row r="76" spans="1:9" ht="14.25">
      <c r="A76" s="2" t="s">
        <v>60</v>
      </c>
      <c r="B76" s="2"/>
      <c r="C76" s="2"/>
      <c r="D76" s="14" t="s">
        <v>30</v>
      </c>
      <c r="E76" s="2"/>
      <c r="F76" s="2" t="s">
        <v>61</v>
      </c>
      <c r="G76" s="2"/>
      <c r="H76" s="2"/>
      <c r="I76" s="2"/>
    </row>
    <row r="77" spans="1:9" ht="14.25">
      <c r="A77" s="2" t="s">
        <v>62</v>
      </c>
      <c r="B77" s="2"/>
      <c r="C77" s="2"/>
      <c r="D77" s="14" t="s">
        <v>30</v>
      </c>
      <c r="E77" s="2"/>
      <c r="F77" s="2"/>
      <c r="G77" s="2"/>
      <c r="H77" s="2"/>
      <c r="I77" s="2"/>
    </row>
    <row r="78" spans="1:9" ht="14.25">
      <c r="A78" s="2" t="s">
        <v>63</v>
      </c>
      <c r="B78" s="2"/>
      <c r="C78" s="2"/>
      <c r="D78" s="14" t="s">
        <v>30</v>
      </c>
      <c r="E78" s="2"/>
      <c r="F78" s="2"/>
      <c r="G78" s="2"/>
      <c r="H78" s="2"/>
      <c r="I78" s="2"/>
    </row>
    <row r="79" spans="1:9" ht="14.25">
      <c r="A79" s="2" t="s">
        <v>46</v>
      </c>
      <c r="B79" s="2"/>
      <c r="C79" s="2"/>
      <c r="D79" s="14" t="s">
        <v>30</v>
      </c>
      <c r="E79" s="2"/>
      <c r="F79" s="2"/>
      <c r="G79" s="2"/>
      <c r="H79" s="2"/>
      <c r="I79" s="2"/>
    </row>
    <row r="80" spans="1:9" ht="14.25">
      <c r="A80" s="2" t="s">
        <v>46</v>
      </c>
      <c r="B80" s="2"/>
      <c r="C80" s="2"/>
      <c r="D80" s="14" t="s">
        <v>30</v>
      </c>
      <c r="E80" s="2"/>
      <c r="F80" s="2"/>
      <c r="G80" s="2"/>
      <c r="H80" s="2"/>
      <c r="I80" s="2"/>
    </row>
    <row r="81" spans="1:9" ht="14.25">
      <c r="A81" s="2"/>
      <c r="B81" s="2"/>
      <c r="C81" s="2"/>
      <c r="D81" s="15"/>
      <c r="E81" s="2"/>
      <c r="F81" s="2"/>
      <c r="G81" s="2"/>
      <c r="H81" s="2"/>
      <c r="I81" s="2"/>
    </row>
    <row r="82" spans="1:9" ht="15">
      <c r="A82" s="3" t="s">
        <v>64</v>
      </c>
      <c r="B82" s="2"/>
      <c r="C82" s="2"/>
      <c r="D82" s="15"/>
      <c r="E82" s="2"/>
      <c r="F82" s="2"/>
      <c r="G82" s="2"/>
      <c r="H82" s="2"/>
      <c r="I82" s="2"/>
    </row>
    <row r="83" spans="1:9" ht="14.25">
      <c r="A83" s="2" t="s">
        <v>65</v>
      </c>
      <c r="B83" s="2"/>
      <c r="C83" s="2"/>
      <c r="D83" s="14" t="s">
        <v>30</v>
      </c>
      <c r="E83" s="2"/>
      <c r="F83" s="2"/>
      <c r="G83" s="2"/>
      <c r="H83" s="2"/>
      <c r="I83" s="2"/>
    </row>
    <row r="84" spans="1:9" ht="14.25">
      <c r="A84" s="2" t="s">
        <v>66</v>
      </c>
      <c r="B84" s="2"/>
      <c r="C84" s="2"/>
      <c r="D84" s="14" t="s">
        <v>30</v>
      </c>
      <c r="E84" s="2"/>
      <c r="F84" s="2"/>
      <c r="G84" s="2"/>
      <c r="H84" s="2"/>
      <c r="I84" s="2"/>
    </row>
    <row r="85" spans="1:9" ht="14.25">
      <c r="A85" s="2" t="s">
        <v>67</v>
      </c>
      <c r="B85" s="2"/>
      <c r="C85" s="2"/>
      <c r="D85" s="14" t="s">
        <v>30</v>
      </c>
      <c r="E85" s="2"/>
      <c r="F85" s="2"/>
      <c r="G85" s="2"/>
      <c r="H85" s="2"/>
      <c r="I85" s="2"/>
    </row>
    <row r="86" spans="1:9" ht="14.25">
      <c r="A86" s="2" t="s">
        <v>68</v>
      </c>
      <c r="B86" s="2"/>
      <c r="C86" s="2"/>
      <c r="D86" s="14" t="s">
        <v>30</v>
      </c>
      <c r="E86" s="2"/>
      <c r="F86" s="2"/>
      <c r="G86" s="2"/>
      <c r="H86" s="2"/>
      <c r="I86" s="2"/>
    </row>
    <row r="87" spans="1:9" ht="14.25" customHeight="1">
      <c r="A87" s="2" t="s">
        <v>69</v>
      </c>
      <c r="B87" s="2"/>
      <c r="C87" s="2"/>
      <c r="D87" s="14" t="s">
        <v>30</v>
      </c>
      <c r="E87" s="2"/>
      <c r="F87" s="2"/>
      <c r="G87" s="2"/>
      <c r="H87" s="2"/>
      <c r="I87" s="2"/>
    </row>
    <row r="88" spans="1:9" ht="14.25">
      <c r="A88" s="2" t="s">
        <v>70</v>
      </c>
      <c r="B88" s="2"/>
      <c r="C88" s="2"/>
      <c r="D88" s="14" t="s">
        <v>30</v>
      </c>
      <c r="E88" s="2"/>
      <c r="F88" s="2"/>
      <c r="G88" s="2"/>
      <c r="H88" s="2"/>
      <c r="I88" s="2"/>
    </row>
    <row r="89" spans="1:9" ht="14.25">
      <c r="A89" s="2" t="s">
        <v>71</v>
      </c>
      <c r="B89" s="2"/>
      <c r="C89" s="2"/>
      <c r="D89" s="14" t="s">
        <v>30</v>
      </c>
      <c r="E89" s="2"/>
      <c r="F89" s="2"/>
      <c r="G89" s="2"/>
      <c r="H89" s="2"/>
      <c r="I89" s="2"/>
    </row>
    <row r="90" spans="1:9" ht="14.25">
      <c r="A90" s="2" t="s">
        <v>46</v>
      </c>
      <c r="B90" s="2"/>
      <c r="C90" s="2"/>
      <c r="D90" s="14" t="s">
        <v>30</v>
      </c>
      <c r="E90" s="2"/>
      <c r="F90" s="2"/>
      <c r="G90" s="2"/>
      <c r="H90" s="2"/>
      <c r="I90" s="2"/>
    </row>
    <row r="91" spans="1:9" ht="14.25">
      <c r="A91" s="2" t="s">
        <v>46</v>
      </c>
      <c r="B91" s="2"/>
      <c r="C91" s="2"/>
      <c r="D91" s="14" t="s">
        <v>30</v>
      </c>
      <c r="E91" s="2"/>
      <c r="F91" s="2"/>
      <c r="G91" s="2"/>
      <c r="H91" s="2"/>
      <c r="I91" s="2"/>
    </row>
    <row r="92" spans="1:9" ht="14.25">
      <c r="A92" s="2"/>
      <c r="B92" s="2"/>
      <c r="D92" s="16" t="s">
        <v>72</v>
      </c>
      <c r="E92" s="2"/>
      <c r="F92" s="2"/>
      <c r="G92" s="2"/>
      <c r="H92" s="2"/>
      <c r="I92" s="2"/>
    </row>
    <row r="93" spans="1:9" ht="14.25">
      <c r="A93" s="2"/>
      <c r="B93" s="2" t="s">
        <v>73</v>
      </c>
      <c r="C93" s="2"/>
      <c r="D93" s="16">
        <f>SUM(D44:D91)</f>
        <v>0</v>
      </c>
      <c r="E93" s="2"/>
      <c r="F93" s="2"/>
      <c r="G93" s="2"/>
      <c r="H93" s="2"/>
      <c r="I93" s="2"/>
    </row>
    <row r="94" spans="1:9" ht="14.25" customHeight="1">
      <c r="A94" s="2"/>
      <c r="B94" s="2"/>
      <c r="C94" s="2"/>
      <c r="D94" s="17" t="s">
        <v>74</v>
      </c>
      <c r="E94" s="2"/>
      <c r="F94" s="2"/>
      <c r="G94" s="2"/>
      <c r="H94" s="2"/>
      <c r="I94" s="2"/>
    </row>
    <row r="95" spans="1:9" ht="14.25" customHeight="1">
      <c r="A95" s="5"/>
      <c r="B95" s="5"/>
      <c r="C95" s="5"/>
      <c r="D95" s="5"/>
      <c r="E95" s="5"/>
      <c r="F95" s="5"/>
      <c r="G95" s="5"/>
      <c r="H95" s="5"/>
      <c r="I95" s="5"/>
    </row>
    <row r="96" spans="1:9" ht="14.2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5.75">
      <c r="A97" s="10" t="s">
        <v>75</v>
      </c>
      <c r="B97" s="2"/>
      <c r="C97" s="2"/>
      <c r="D97" s="2"/>
      <c r="E97" s="2"/>
      <c r="F97" s="2"/>
      <c r="G97" s="2"/>
      <c r="H97" s="2"/>
      <c r="I97" s="2"/>
    </row>
    <row r="98" spans="1:9" ht="14.25">
      <c r="A98" s="6" t="s">
        <v>76</v>
      </c>
      <c r="B98" s="6"/>
      <c r="C98" s="6"/>
      <c r="D98" s="6"/>
      <c r="E98" s="6"/>
      <c r="F98" s="6"/>
      <c r="G98" s="6"/>
      <c r="H98" s="6"/>
      <c r="I98" s="2"/>
    </row>
    <row r="99" spans="1:9" ht="14.25">
      <c r="A99" s="6" t="s">
        <v>77</v>
      </c>
      <c r="B99" s="6"/>
      <c r="C99" s="6"/>
      <c r="D99" s="6"/>
      <c r="E99" s="6"/>
      <c r="F99" s="6"/>
      <c r="G99" s="6"/>
      <c r="H99" s="6"/>
      <c r="I99" s="2"/>
    </row>
    <row r="100" spans="1:9" ht="14.25">
      <c r="A100" s="2"/>
      <c r="B100" s="2"/>
      <c r="C100" s="2"/>
      <c r="D100" s="2"/>
      <c r="E100" s="2"/>
      <c r="F100" s="2"/>
      <c r="G100" s="2"/>
      <c r="H100" s="17" t="s">
        <v>78</v>
      </c>
      <c r="I100" s="2"/>
    </row>
    <row r="101" spans="1:9" ht="14.25">
      <c r="A101" s="2"/>
      <c r="B101" s="2"/>
      <c r="C101" s="2"/>
      <c r="D101" s="2"/>
      <c r="E101" s="2"/>
      <c r="F101" s="2"/>
      <c r="G101" s="17" t="s">
        <v>79</v>
      </c>
      <c r="H101" s="17" t="s">
        <v>80</v>
      </c>
      <c r="I101" s="17"/>
    </row>
    <row r="102" spans="1:9" ht="14.25">
      <c r="A102" s="2"/>
      <c r="B102" s="2"/>
      <c r="C102" s="2"/>
      <c r="D102" s="17" t="s">
        <v>81</v>
      </c>
      <c r="E102" s="17" t="s">
        <v>82</v>
      </c>
      <c r="F102" s="17" t="s">
        <v>83</v>
      </c>
      <c r="G102" s="17" t="s">
        <v>84</v>
      </c>
      <c r="H102" s="17" t="s">
        <v>85</v>
      </c>
      <c r="I102" s="17"/>
    </row>
    <row r="103" spans="1:9" ht="14.25">
      <c r="A103" s="2"/>
      <c r="B103" s="2"/>
      <c r="C103" s="2"/>
      <c r="D103" s="17" t="s">
        <v>86</v>
      </c>
      <c r="E103" s="17" t="s">
        <v>87</v>
      </c>
      <c r="F103" s="17" t="s">
        <v>88</v>
      </c>
      <c r="G103" s="17" t="s">
        <v>89</v>
      </c>
      <c r="H103" s="17" t="s">
        <v>90</v>
      </c>
      <c r="I103" s="17"/>
    </row>
    <row r="104" spans="1:9" ht="14.25">
      <c r="A104" s="2"/>
      <c r="B104" s="2"/>
      <c r="C104" s="2"/>
      <c r="D104" s="16" t="s">
        <v>72</v>
      </c>
      <c r="E104" s="16" t="s">
        <v>72</v>
      </c>
      <c r="F104" s="16" t="s">
        <v>72</v>
      </c>
      <c r="G104" s="16" t="s">
        <v>72</v>
      </c>
      <c r="H104" s="16" t="s">
        <v>72</v>
      </c>
      <c r="I104" s="17"/>
    </row>
    <row r="105" spans="1:9" ht="14.25">
      <c r="A105" s="2" t="s">
        <v>91</v>
      </c>
      <c r="B105" s="2"/>
      <c r="C105" s="2"/>
      <c r="D105" s="17" t="s">
        <v>92</v>
      </c>
      <c r="E105" s="18" t="s">
        <v>93</v>
      </c>
      <c r="F105" s="16" t="e">
        <f>25*E105</f>
        <v>#VALUE!</v>
      </c>
      <c r="G105" s="19" t="s">
        <v>93</v>
      </c>
      <c r="H105" s="16" t="e">
        <f>ROUND(E105*G105*12,0)</f>
        <v>#VALUE!</v>
      </c>
      <c r="I105" s="2"/>
    </row>
    <row r="106" spans="1:9" ht="14.25">
      <c r="A106" s="2" t="s">
        <v>311</v>
      </c>
      <c r="B106" s="2"/>
      <c r="C106" s="2"/>
      <c r="D106" s="17" t="s">
        <v>92</v>
      </c>
      <c r="E106" s="18" t="s">
        <v>93</v>
      </c>
      <c r="F106" s="16" t="e">
        <f>25*E106</f>
        <v>#VALUE!</v>
      </c>
      <c r="G106" s="19" t="s">
        <v>93</v>
      </c>
      <c r="H106" s="16" t="e">
        <f aca="true" t="shared" si="0" ref="H106:H124">ROUND(E106*G106*12,0)</f>
        <v>#VALUE!</v>
      </c>
      <c r="I106" s="2"/>
    </row>
    <row r="107" spans="1:9" ht="14.25">
      <c r="A107" s="2" t="s">
        <v>91</v>
      </c>
      <c r="B107" s="2"/>
      <c r="C107" s="2"/>
      <c r="D107" s="17" t="s">
        <v>94</v>
      </c>
      <c r="E107" s="18" t="s">
        <v>93</v>
      </c>
      <c r="F107" s="16" t="e">
        <f>50*E107</f>
        <v>#VALUE!</v>
      </c>
      <c r="G107" s="19" t="s">
        <v>93</v>
      </c>
      <c r="H107" s="16" t="e">
        <f t="shared" si="0"/>
        <v>#VALUE!</v>
      </c>
      <c r="I107" s="2"/>
    </row>
    <row r="108" spans="1:9" ht="14.25">
      <c r="A108" s="2" t="s">
        <v>311</v>
      </c>
      <c r="B108" s="2"/>
      <c r="C108" s="2"/>
      <c r="D108" s="17" t="s">
        <v>94</v>
      </c>
      <c r="E108" s="18" t="s">
        <v>93</v>
      </c>
      <c r="F108" s="16" t="e">
        <f>50*E108</f>
        <v>#VALUE!</v>
      </c>
      <c r="G108" s="19" t="s">
        <v>93</v>
      </c>
      <c r="H108" s="16" t="e">
        <f t="shared" si="0"/>
        <v>#VALUE!</v>
      </c>
      <c r="I108" s="2"/>
    </row>
    <row r="109" spans="1:9" ht="14.25">
      <c r="A109" s="2" t="s">
        <v>91</v>
      </c>
      <c r="B109" s="2"/>
      <c r="C109" s="2"/>
      <c r="D109" s="17" t="s">
        <v>95</v>
      </c>
      <c r="E109" s="18" t="s">
        <v>93</v>
      </c>
      <c r="F109" s="16" t="e">
        <f>100*E109</f>
        <v>#VALUE!</v>
      </c>
      <c r="G109" s="19" t="s">
        <v>93</v>
      </c>
      <c r="H109" s="16" t="e">
        <f t="shared" si="0"/>
        <v>#VALUE!</v>
      </c>
      <c r="I109" s="2"/>
    </row>
    <row r="110" spans="1:9" ht="14.25">
      <c r="A110" s="2" t="s">
        <v>311</v>
      </c>
      <c r="B110" s="2"/>
      <c r="C110" s="2"/>
      <c r="D110" s="17" t="s">
        <v>95</v>
      </c>
      <c r="E110" s="18" t="s">
        <v>93</v>
      </c>
      <c r="F110" s="16" t="e">
        <f>100*E110</f>
        <v>#VALUE!</v>
      </c>
      <c r="G110" s="19" t="s">
        <v>93</v>
      </c>
      <c r="H110" s="16" t="e">
        <f t="shared" si="0"/>
        <v>#VALUE!</v>
      </c>
      <c r="I110" s="2"/>
    </row>
    <row r="111" spans="1:9" ht="14.25">
      <c r="A111" s="2" t="s">
        <v>91</v>
      </c>
      <c r="B111" s="2"/>
      <c r="C111" s="2"/>
      <c r="D111" s="17" t="s">
        <v>96</v>
      </c>
      <c r="E111" s="18" t="s">
        <v>93</v>
      </c>
      <c r="F111" s="16" t="e">
        <f>150*E111</f>
        <v>#VALUE!</v>
      </c>
      <c r="G111" s="19" t="s">
        <v>93</v>
      </c>
      <c r="H111" s="16" t="e">
        <f t="shared" si="0"/>
        <v>#VALUE!</v>
      </c>
      <c r="I111" s="2"/>
    </row>
    <row r="112" spans="1:9" ht="14.25">
      <c r="A112" s="2" t="s">
        <v>311</v>
      </c>
      <c r="B112" s="2"/>
      <c r="C112" s="2"/>
      <c r="D112" s="17" t="s">
        <v>96</v>
      </c>
      <c r="E112" s="18" t="s">
        <v>93</v>
      </c>
      <c r="F112" s="16" t="e">
        <f>150*E112</f>
        <v>#VALUE!</v>
      </c>
      <c r="G112" s="19" t="s">
        <v>93</v>
      </c>
      <c r="H112" s="16" t="e">
        <f t="shared" si="0"/>
        <v>#VALUE!</v>
      </c>
      <c r="I112" s="2"/>
    </row>
    <row r="113" spans="1:9" ht="14.25">
      <c r="A113" s="2" t="s">
        <v>91</v>
      </c>
      <c r="B113" s="2"/>
      <c r="C113" s="2"/>
      <c r="D113" s="17" t="s">
        <v>97</v>
      </c>
      <c r="E113" s="18" t="s">
        <v>93</v>
      </c>
      <c r="F113" s="16" t="e">
        <f>200*E113</f>
        <v>#VALUE!</v>
      </c>
      <c r="G113" s="19" t="s">
        <v>93</v>
      </c>
      <c r="H113" s="16" t="e">
        <f t="shared" si="0"/>
        <v>#VALUE!</v>
      </c>
      <c r="I113" s="2"/>
    </row>
    <row r="114" spans="1:9" ht="14.25">
      <c r="A114" s="2" t="s">
        <v>311</v>
      </c>
      <c r="B114" s="2"/>
      <c r="C114" s="2"/>
      <c r="D114" s="17" t="s">
        <v>97</v>
      </c>
      <c r="E114" s="18" t="s">
        <v>93</v>
      </c>
      <c r="F114" s="16" t="e">
        <f>200*E114</f>
        <v>#VALUE!</v>
      </c>
      <c r="G114" s="19" t="s">
        <v>93</v>
      </c>
      <c r="H114" s="16" t="e">
        <f t="shared" si="0"/>
        <v>#VALUE!</v>
      </c>
      <c r="I114" s="2"/>
    </row>
    <row r="115" spans="1:9" ht="14.25">
      <c r="A115" s="2" t="s">
        <v>91</v>
      </c>
      <c r="B115" s="2"/>
      <c r="C115" s="2"/>
      <c r="D115" s="17" t="s">
        <v>98</v>
      </c>
      <c r="E115" s="18" t="s">
        <v>93</v>
      </c>
      <c r="F115" s="16" t="e">
        <f>250*E115</f>
        <v>#VALUE!</v>
      </c>
      <c r="G115" s="19" t="s">
        <v>93</v>
      </c>
      <c r="H115" s="16" t="e">
        <f t="shared" si="0"/>
        <v>#VALUE!</v>
      </c>
      <c r="I115" s="2"/>
    </row>
    <row r="116" spans="1:9" ht="14.25">
      <c r="A116" s="2" t="s">
        <v>311</v>
      </c>
      <c r="B116" s="2"/>
      <c r="C116" s="2"/>
      <c r="D116" s="17" t="s">
        <v>98</v>
      </c>
      <c r="E116" s="18" t="s">
        <v>93</v>
      </c>
      <c r="F116" s="16" t="e">
        <f>250*E116</f>
        <v>#VALUE!</v>
      </c>
      <c r="G116" s="19" t="s">
        <v>93</v>
      </c>
      <c r="H116" s="16" t="e">
        <f t="shared" si="0"/>
        <v>#VALUE!</v>
      </c>
      <c r="I116" s="2"/>
    </row>
    <row r="117" spans="1:9" ht="14.25">
      <c r="A117" s="2" t="s">
        <v>91</v>
      </c>
      <c r="B117" s="2"/>
      <c r="C117" s="2"/>
      <c r="D117" s="18" t="s">
        <v>99</v>
      </c>
      <c r="E117" s="18" t="s">
        <v>93</v>
      </c>
      <c r="F117" s="14" t="s">
        <v>99</v>
      </c>
      <c r="G117" s="19" t="s">
        <v>93</v>
      </c>
      <c r="H117" s="16" t="e">
        <f t="shared" si="0"/>
        <v>#VALUE!</v>
      </c>
      <c r="I117" s="2"/>
    </row>
    <row r="118" spans="1:9" ht="14.25">
      <c r="A118" s="2" t="s">
        <v>311</v>
      </c>
      <c r="B118" s="2"/>
      <c r="C118" s="2"/>
      <c r="D118" s="18" t="s">
        <v>99</v>
      </c>
      <c r="E118" s="18" t="s">
        <v>93</v>
      </c>
      <c r="F118" s="14" t="s">
        <v>99</v>
      </c>
      <c r="G118" s="19" t="s">
        <v>93</v>
      </c>
      <c r="H118" s="16" t="e">
        <f t="shared" si="0"/>
        <v>#VALUE!</v>
      </c>
      <c r="I118" s="2"/>
    </row>
    <row r="119" spans="1:9" ht="14.25">
      <c r="A119" s="2" t="s">
        <v>91</v>
      </c>
      <c r="B119" s="2"/>
      <c r="C119" s="2"/>
      <c r="D119" s="18" t="s">
        <v>99</v>
      </c>
      <c r="E119" s="18" t="s">
        <v>93</v>
      </c>
      <c r="F119" s="14" t="s">
        <v>99</v>
      </c>
      <c r="G119" s="19" t="s">
        <v>93</v>
      </c>
      <c r="H119" s="16" t="e">
        <f>ROUND(E119*G119*12,0)</f>
        <v>#VALUE!</v>
      </c>
      <c r="I119" s="2"/>
    </row>
    <row r="120" spans="1:9" ht="14.25">
      <c r="A120" s="2" t="s">
        <v>311</v>
      </c>
      <c r="B120" s="2"/>
      <c r="C120" s="2"/>
      <c r="D120" s="18" t="s">
        <v>99</v>
      </c>
      <c r="E120" s="18" t="s">
        <v>93</v>
      </c>
      <c r="F120" s="14" t="s">
        <v>99</v>
      </c>
      <c r="G120" s="19" t="s">
        <v>93</v>
      </c>
      <c r="H120" s="16" t="e">
        <f>ROUND(E120*G120*12,0)</f>
        <v>#VALUE!</v>
      </c>
      <c r="I120" s="2"/>
    </row>
    <row r="121" spans="1:9" ht="14.25">
      <c r="A121" s="2" t="s">
        <v>91</v>
      </c>
      <c r="B121" s="2"/>
      <c r="C121" s="2"/>
      <c r="D121" s="18" t="s">
        <v>99</v>
      </c>
      <c r="E121" s="18" t="s">
        <v>93</v>
      </c>
      <c r="F121" s="14" t="s">
        <v>99</v>
      </c>
      <c r="G121" s="19" t="s">
        <v>93</v>
      </c>
      <c r="H121" s="16" t="e">
        <f>ROUND(E121*G121*12,0)</f>
        <v>#VALUE!</v>
      </c>
      <c r="I121" s="2"/>
    </row>
    <row r="122" spans="1:9" ht="14.25">
      <c r="A122" s="2" t="s">
        <v>311</v>
      </c>
      <c r="B122" s="2"/>
      <c r="C122" s="2"/>
      <c r="D122" s="18" t="s">
        <v>99</v>
      </c>
      <c r="E122" s="18" t="s">
        <v>93</v>
      </c>
      <c r="F122" s="14" t="s">
        <v>99</v>
      </c>
      <c r="G122" s="19" t="s">
        <v>93</v>
      </c>
      <c r="H122" s="16" t="e">
        <f>ROUND(E122*G122*12,0)</f>
        <v>#VALUE!</v>
      </c>
      <c r="I122" s="2"/>
    </row>
    <row r="123" spans="1:9" ht="14.25">
      <c r="A123" s="2" t="s">
        <v>91</v>
      </c>
      <c r="B123" s="2"/>
      <c r="C123" s="2"/>
      <c r="D123" s="18" t="s">
        <v>99</v>
      </c>
      <c r="E123" s="18" t="s">
        <v>93</v>
      </c>
      <c r="F123" s="14" t="s">
        <v>99</v>
      </c>
      <c r="G123" s="19" t="s">
        <v>93</v>
      </c>
      <c r="H123" s="16" t="e">
        <f t="shared" si="0"/>
        <v>#VALUE!</v>
      </c>
      <c r="I123" s="2"/>
    </row>
    <row r="124" spans="1:9" ht="14.25">
      <c r="A124" s="2" t="s">
        <v>311</v>
      </c>
      <c r="B124" s="2"/>
      <c r="C124" s="2"/>
      <c r="D124" s="18" t="s">
        <v>99</v>
      </c>
      <c r="E124" s="18" t="s">
        <v>93</v>
      </c>
      <c r="F124" s="14" t="s">
        <v>99</v>
      </c>
      <c r="G124" s="19" t="s">
        <v>93</v>
      </c>
      <c r="H124" s="16" t="e">
        <f t="shared" si="0"/>
        <v>#VALUE!</v>
      </c>
      <c r="I124" s="2"/>
    </row>
    <row r="125" spans="1:9" ht="14.25">
      <c r="A125" s="2"/>
      <c r="B125" s="2"/>
      <c r="C125" s="2"/>
      <c r="D125" s="2"/>
      <c r="E125" s="16" t="s">
        <v>100</v>
      </c>
      <c r="F125" s="16" t="s">
        <v>100</v>
      </c>
      <c r="G125" s="2"/>
      <c r="H125" s="16" t="s">
        <v>100</v>
      </c>
      <c r="I125" s="2"/>
    </row>
    <row r="126" spans="1:9" ht="14.25" customHeight="1">
      <c r="A126" s="2"/>
      <c r="B126" s="2"/>
      <c r="C126" s="2"/>
      <c r="D126" s="2"/>
      <c r="E126" s="2">
        <f>SUM(E105:E124)</f>
        <v>0</v>
      </c>
      <c r="F126" s="20" t="e">
        <f>SUM(F105:F124)</f>
        <v>#VALUE!</v>
      </c>
      <c r="G126" s="2"/>
      <c r="H126" s="20" t="e">
        <f>SUM(H105:H124)</f>
        <v>#VALUE!</v>
      </c>
      <c r="I126" s="2"/>
    </row>
    <row r="127" spans="1:9" ht="14.25">
      <c r="A127" s="2"/>
      <c r="B127" s="2"/>
      <c r="C127" s="2"/>
      <c r="D127" s="2"/>
      <c r="E127" s="17" t="s">
        <v>101</v>
      </c>
      <c r="F127" s="17" t="s">
        <v>101</v>
      </c>
      <c r="G127" s="17"/>
      <c r="H127" s="17" t="s">
        <v>101</v>
      </c>
      <c r="I127" s="2"/>
    </row>
    <row r="128" spans="1:9" ht="14.25" customHeight="1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4.2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>
      <c r="A130" s="10" t="s">
        <v>102</v>
      </c>
      <c r="B130" s="2"/>
      <c r="C130" s="2"/>
      <c r="D130" s="2"/>
      <c r="E130" s="2"/>
      <c r="F130" s="2"/>
      <c r="G130" s="2"/>
      <c r="H130" s="2"/>
      <c r="I130" s="2"/>
    </row>
    <row r="131" spans="1:9" ht="14.25">
      <c r="A131" s="6" t="s">
        <v>103</v>
      </c>
      <c r="B131" s="6"/>
      <c r="C131" s="6"/>
      <c r="D131" s="6"/>
      <c r="E131" s="6"/>
      <c r="F131" s="6"/>
      <c r="G131" s="6"/>
      <c r="H131" s="6"/>
      <c r="I131" s="6"/>
    </row>
    <row r="132" spans="1:9" ht="14.25">
      <c r="A132" s="6" t="s">
        <v>104</v>
      </c>
      <c r="B132" s="6"/>
      <c r="C132" s="6"/>
      <c r="D132" s="6"/>
      <c r="E132" s="6"/>
      <c r="F132" s="6"/>
      <c r="G132" s="6"/>
      <c r="H132" s="6"/>
      <c r="I132" s="6"/>
    </row>
    <row r="133" spans="1:9" ht="14.25">
      <c r="A133" s="6" t="s">
        <v>105</v>
      </c>
      <c r="B133" s="6"/>
      <c r="C133" s="6"/>
      <c r="D133" s="6"/>
      <c r="E133" s="6"/>
      <c r="F133" s="6"/>
      <c r="G133" s="6"/>
      <c r="H133" s="6"/>
      <c r="I133" s="6"/>
    </row>
    <row r="134" spans="1:9" ht="14.25">
      <c r="A134" s="6" t="s">
        <v>106</v>
      </c>
      <c r="B134" s="6"/>
      <c r="C134" s="6"/>
      <c r="D134" s="6"/>
      <c r="E134" s="6"/>
      <c r="F134" s="6"/>
      <c r="G134" s="6"/>
      <c r="H134" s="6"/>
      <c r="I134" s="6"/>
    </row>
    <row r="135" spans="1:9" ht="14.25">
      <c r="A135" s="6" t="s">
        <v>107</v>
      </c>
      <c r="B135" s="6"/>
      <c r="C135" s="6"/>
      <c r="D135" s="6"/>
      <c r="E135" s="6"/>
      <c r="F135" s="6"/>
      <c r="G135" s="6"/>
      <c r="H135" s="6"/>
      <c r="I135" s="6"/>
    </row>
    <row r="136" spans="1:9" ht="14.25">
      <c r="A136" s="6" t="s">
        <v>108</v>
      </c>
      <c r="B136" s="6"/>
      <c r="C136" s="6"/>
      <c r="D136" s="6"/>
      <c r="E136" s="6"/>
      <c r="F136" s="6"/>
      <c r="G136" s="6"/>
      <c r="H136" s="6"/>
      <c r="I136" s="6"/>
    </row>
    <row r="137" spans="1:9" ht="14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4.25">
      <c r="A138" s="6"/>
      <c r="B138" s="6"/>
      <c r="C138" s="2" t="s">
        <v>109</v>
      </c>
      <c r="D138" s="2"/>
      <c r="E138" s="2"/>
      <c r="F138" s="21"/>
      <c r="G138" s="2" t="s">
        <v>109</v>
      </c>
      <c r="H138" s="6"/>
      <c r="I138" s="6"/>
    </row>
    <row r="139" spans="1:9" ht="14.25">
      <c r="A139" s="6"/>
      <c r="B139" s="6"/>
      <c r="C139" s="12" t="s">
        <v>110</v>
      </c>
      <c r="D139" s="22"/>
      <c r="E139" s="2"/>
      <c r="F139" s="21"/>
      <c r="G139" s="12" t="s">
        <v>110</v>
      </c>
      <c r="H139" s="23"/>
      <c r="I139" s="6"/>
    </row>
    <row r="140" spans="1:9" ht="14.25">
      <c r="A140" s="2"/>
      <c r="B140" s="24" t="s">
        <v>111</v>
      </c>
      <c r="C140" s="25" t="s">
        <v>112</v>
      </c>
      <c r="D140" s="2"/>
      <c r="F140" s="2" t="s">
        <v>113</v>
      </c>
      <c r="G140" s="26" t="s">
        <v>114</v>
      </c>
      <c r="H140" s="2"/>
      <c r="I140" s="2"/>
    </row>
    <row r="141" spans="1:9" ht="14.25">
      <c r="A141" s="2"/>
      <c r="B141" s="24" t="s">
        <v>115</v>
      </c>
      <c r="C141" s="25" t="s">
        <v>112</v>
      </c>
      <c r="D141" s="2"/>
      <c r="F141" s="2" t="s">
        <v>116</v>
      </c>
      <c r="G141" s="26" t="s">
        <v>114</v>
      </c>
      <c r="H141" s="2"/>
      <c r="I141" s="2"/>
    </row>
    <row r="142" spans="1:9" ht="14.25">
      <c r="A142" s="2"/>
      <c r="B142" s="24" t="s">
        <v>117</v>
      </c>
      <c r="C142" s="25" t="s">
        <v>112</v>
      </c>
      <c r="D142" s="2"/>
      <c r="F142" s="2" t="s">
        <v>118</v>
      </c>
      <c r="G142" s="26" t="s">
        <v>114</v>
      </c>
      <c r="H142" s="2"/>
      <c r="I142" s="2"/>
    </row>
    <row r="143" spans="1:9" ht="14.25">
      <c r="A143" s="2"/>
      <c r="B143" s="24" t="s">
        <v>119</v>
      </c>
      <c r="C143" s="25" t="s">
        <v>112</v>
      </c>
      <c r="D143" s="2"/>
      <c r="F143" s="2" t="s">
        <v>120</v>
      </c>
      <c r="G143" s="26" t="s">
        <v>114</v>
      </c>
      <c r="H143" s="2"/>
      <c r="I143" s="2"/>
    </row>
    <row r="144" spans="1:9" ht="14.25">
      <c r="A144" s="2"/>
      <c r="B144" s="24" t="s">
        <v>121</v>
      </c>
      <c r="C144" s="25" t="s">
        <v>112</v>
      </c>
      <c r="D144" s="2"/>
      <c r="F144" s="2" t="s">
        <v>122</v>
      </c>
      <c r="G144" s="26" t="s">
        <v>114</v>
      </c>
      <c r="H144" s="2"/>
      <c r="I144" s="2"/>
    </row>
    <row r="145" spans="1:9" ht="14.25">
      <c r="A145" s="2"/>
      <c r="B145" s="24" t="s">
        <v>123</v>
      </c>
      <c r="C145" s="25" t="s">
        <v>112</v>
      </c>
      <c r="D145" s="2"/>
      <c r="F145" s="2" t="s">
        <v>124</v>
      </c>
      <c r="G145" s="26" t="s">
        <v>114</v>
      </c>
      <c r="H145" s="2"/>
      <c r="I145" s="2"/>
    </row>
    <row r="146" spans="1:9" ht="14.25">
      <c r="A146" s="2"/>
      <c r="B146" s="24" t="s">
        <v>125</v>
      </c>
      <c r="C146" s="26" t="s">
        <v>93</v>
      </c>
      <c r="D146" s="2"/>
      <c r="F146" s="2" t="s">
        <v>126</v>
      </c>
      <c r="G146" s="26" t="s">
        <v>114</v>
      </c>
      <c r="H146" s="2"/>
      <c r="I146" s="2"/>
    </row>
    <row r="147" spans="1:9" ht="14.25">
      <c r="A147" s="2"/>
      <c r="B147" s="24" t="s">
        <v>127</v>
      </c>
      <c r="C147" s="26" t="s">
        <v>93</v>
      </c>
      <c r="D147" s="2"/>
      <c r="F147" s="2" t="s">
        <v>128</v>
      </c>
      <c r="G147" s="26" t="s">
        <v>114</v>
      </c>
      <c r="H147" s="2"/>
      <c r="I147" s="2"/>
    </row>
    <row r="148" spans="1:9" ht="14.25">
      <c r="A148" s="2"/>
      <c r="B148" s="24" t="s">
        <v>129</v>
      </c>
      <c r="C148" s="26" t="s">
        <v>93</v>
      </c>
      <c r="D148" s="2"/>
      <c r="F148" s="2" t="s">
        <v>130</v>
      </c>
      <c r="G148" s="26" t="s">
        <v>114</v>
      </c>
      <c r="H148" s="2"/>
      <c r="I148" s="2"/>
    </row>
    <row r="149" spans="1:9" ht="14.25">
      <c r="A149" s="2"/>
      <c r="B149" s="24" t="s">
        <v>131</v>
      </c>
      <c r="C149" s="26" t="s">
        <v>93</v>
      </c>
      <c r="D149" s="2"/>
      <c r="F149" s="2" t="s">
        <v>132</v>
      </c>
      <c r="G149" s="26" t="s">
        <v>114</v>
      </c>
      <c r="H149" s="2"/>
      <c r="I149" s="2"/>
    </row>
    <row r="150" spans="1:9" ht="14.25" customHeight="1">
      <c r="A150" s="2"/>
      <c r="B150" s="24" t="s">
        <v>133</v>
      </c>
      <c r="C150" s="26" t="s">
        <v>93</v>
      </c>
      <c r="D150" s="2"/>
      <c r="F150" s="2" t="s">
        <v>134</v>
      </c>
      <c r="G150" s="26" t="s">
        <v>114</v>
      </c>
      <c r="H150" s="2"/>
      <c r="I150" s="2"/>
    </row>
    <row r="151" spans="1:9" ht="14.25">
      <c r="A151" s="2"/>
      <c r="B151" s="24" t="s">
        <v>135</v>
      </c>
      <c r="C151" s="26" t="s">
        <v>93</v>
      </c>
      <c r="D151" s="2"/>
      <c r="F151" s="2" t="s">
        <v>136</v>
      </c>
      <c r="G151" s="26" t="s">
        <v>114</v>
      </c>
      <c r="H151" s="2"/>
      <c r="I151" s="2"/>
    </row>
    <row r="152" spans="1:9" ht="14.25">
      <c r="A152" s="2"/>
      <c r="B152" s="24"/>
      <c r="C152" s="27"/>
      <c r="D152" s="2"/>
      <c r="F152" s="2"/>
      <c r="G152" s="27"/>
      <c r="H152" s="2"/>
      <c r="I152" s="2"/>
    </row>
    <row r="153" spans="1:9" ht="14.25">
      <c r="A153" s="2"/>
      <c r="B153" s="24"/>
      <c r="C153" s="6" t="s">
        <v>109</v>
      </c>
      <c r="F153" s="2"/>
      <c r="G153" s="27"/>
      <c r="H153" s="2"/>
      <c r="I153" s="2"/>
    </row>
    <row r="154" spans="1:9" ht="14.25">
      <c r="A154" s="2"/>
      <c r="B154" s="24"/>
      <c r="C154" s="28" t="s">
        <v>110</v>
      </c>
      <c r="D154" s="6"/>
      <c r="F154" s="2"/>
      <c r="G154" s="27"/>
      <c r="H154" s="2"/>
      <c r="I154" s="2"/>
    </row>
    <row r="155" spans="1:9" ht="14.25">
      <c r="A155" s="2"/>
      <c r="B155" s="24" t="s">
        <v>137</v>
      </c>
      <c r="C155" s="26" t="s">
        <v>114</v>
      </c>
      <c r="F155" s="2"/>
      <c r="G155" s="27"/>
      <c r="H155" s="2"/>
      <c r="I155" s="2"/>
    </row>
    <row r="156" spans="1:9" ht="14.25">
      <c r="A156" s="2"/>
      <c r="B156" s="24" t="s">
        <v>138</v>
      </c>
      <c r="C156" s="26" t="s">
        <v>114</v>
      </c>
      <c r="D156" s="2"/>
      <c r="F156" s="2"/>
      <c r="G156" s="27"/>
      <c r="H156" s="2"/>
      <c r="I156" s="2"/>
    </row>
    <row r="157" spans="1:9" ht="14.25">
      <c r="A157" s="2"/>
      <c r="B157" s="24" t="s">
        <v>139</v>
      </c>
      <c r="C157" s="26" t="s">
        <v>114</v>
      </c>
      <c r="D157" s="2"/>
      <c r="F157" s="2"/>
      <c r="G157" s="27"/>
      <c r="H157" s="2"/>
      <c r="I157" s="2"/>
    </row>
    <row r="158" spans="1:9" ht="14.25">
      <c r="A158" s="2"/>
      <c r="B158" s="24" t="s">
        <v>140</v>
      </c>
      <c r="C158" s="26" t="s">
        <v>114</v>
      </c>
      <c r="D158" s="2"/>
      <c r="F158" s="2"/>
      <c r="G158" s="27"/>
      <c r="H158" s="2"/>
      <c r="I158" s="2"/>
    </row>
    <row r="159" spans="1:9" ht="14.25">
      <c r="A159" s="2"/>
      <c r="B159" s="24" t="s">
        <v>141</v>
      </c>
      <c r="C159" s="26" t="s">
        <v>114</v>
      </c>
      <c r="D159" s="2"/>
      <c r="F159" s="2"/>
      <c r="G159" s="27"/>
      <c r="H159" s="2"/>
      <c r="I159" s="2"/>
    </row>
    <row r="160" spans="1:9" ht="14.25">
      <c r="A160" s="2"/>
      <c r="B160" s="24" t="s">
        <v>142</v>
      </c>
      <c r="C160" s="26" t="s">
        <v>114</v>
      </c>
      <c r="D160" s="2"/>
      <c r="F160" s="2"/>
      <c r="G160" s="27"/>
      <c r="H160" s="2"/>
      <c r="I160" s="2"/>
    </row>
    <row r="161" spans="1:9" ht="14.25">
      <c r="A161" s="2"/>
      <c r="B161" s="24" t="s">
        <v>143</v>
      </c>
      <c r="C161" s="26" t="s">
        <v>114</v>
      </c>
      <c r="D161" s="2"/>
      <c r="F161" s="2"/>
      <c r="G161" s="27"/>
      <c r="H161" s="2"/>
      <c r="I161" s="2"/>
    </row>
    <row r="162" spans="1:9" ht="14.25">
      <c r="A162" s="2"/>
      <c r="B162" s="24" t="s">
        <v>144</v>
      </c>
      <c r="C162" s="26" t="s">
        <v>114</v>
      </c>
      <c r="D162" s="2"/>
      <c r="F162" s="2"/>
      <c r="G162" s="27"/>
      <c r="H162" s="2"/>
      <c r="I162" s="2"/>
    </row>
    <row r="163" spans="1:9" ht="14.25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4.2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>
      <c r="A165" s="10" t="s">
        <v>145</v>
      </c>
      <c r="B165" s="2"/>
      <c r="C165" s="2"/>
      <c r="D165" s="2"/>
      <c r="E165" s="2"/>
      <c r="F165" s="2"/>
      <c r="G165" s="2"/>
      <c r="H165" s="2"/>
      <c r="I165" s="2"/>
    </row>
    <row r="166" spans="1:9" ht="14.25">
      <c r="A166" s="6" t="s">
        <v>146</v>
      </c>
      <c r="B166" s="6"/>
      <c r="C166" s="6"/>
      <c r="D166" s="6"/>
      <c r="E166" s="6"/>
      <c r="F166" s="6"/>
      <c r="G166" s="6"/>
      <c r="H166" s="6"/>
      <c r="I166" s="6"/>
    </row>
    <row r="167" spans="1:9" ht="14.25">
      <c r="A167" s="6" t="s">
        <v>147</v>
      </c>
      <c r="B167" s="6"/>
      <c r="C167" s="6"/>
      <c r="D167" s="6"/>
      <c r="E167" s="6"/>
      <c r="F167" s="6"/>
      <c r="G167" s="6"/>
      <c r="H167" s="6"/>
      <c r="I167" s="6"/>
    </row>
    <row r="168" spans="1:9" ht="14.25">
      <c r="A168" s="6" t="s">
        <v>148</v>
      </c>
      <c r="B168" s="6"/>
      <c r="C168" s="6"/>
      <c r="D168" s="6"/>
      <c r="E168" s="6"/>
      <c r="F168" s="6"/>
      <c r="G168" s="6"/>
      <c r="H168" s="6"/>
      <c r="I168" s="6"/>
    </row>
    <row r="169" spans="1:9" ht="14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4.25">
      <c r="A170" s="2"/>
      <c r="B170" s="2"/>
      <c r="C170" s="2"/>
      <c r="D170" s="2"/>
      <c r="E170" s="17" t="s">
        <v>80</v>
      </c>
      <c r="F170" s="2"/>
      <c r="G170" s="2"/>
      <c r="H170" s="2"/>
      <c r="I170" s="2"/>
    </row>
    <row r="171" spans="1:9" ht="14.25">
      <c r="A171" s="2"/>
      <c r="B171" s="2"/>
      <c r="C171" s="2"/>
      <c r="D171" s="2"/>
      <c r="E171" s="29" t="s">
        <v>149</v>
      </c>
      <c r="F171" s="2"/>
      <c r="G171" s="12" t="s">
        <v>150</v>
      </c>
      <c r="H171" s="12"/>
      <c r="I171" s="12"/>
    </row>
    <row r="172" spans="1:9" ht="14.25">
      <c r="A172" s="2" t="s">
        <v>151</v>
      </c>
      <c r="B172" s="2"/>
      <c r="C172" s="2"/>
      <c r="D172" s="2"/>
      <c r="E172" s="2"/>
      <c r="F172" s="2"/>
      <c r="G172" s="2"/>
      <c r="H172" s="2"/>
      <c r="I172" s="2"/>
    </row>
    <row r="173" spans="1:9" ht="14.25">
      <c r="A173" s="2" t="s">
        <v>152</v>
      </c>
      <c r="B173" s="2"/>
      <c r="C173" s="2"/>
      <c r="D173" s="2"/>
      <c r="E173" s="14" t="s">
        <v>114</v>
      </c>
      <c r="F173" s="2"/>
      <c r="G173" s="2" t="s">
        <v>153</v>
      </c>
      <c r="H173" s="2"/>
      <c r="I173" s="2"/>
    </row>
    <row r="174" spans="1:9" ht="14.25">
      <c r="A174" s="2" t="s">
        <v>154</v>
      </c>
      <c r="B174" s="2"/>
      <c r="C174" s="2"/>
      <c r="D174" s="2"/>
      <c r="E174" s="14" t="s">
        <v>114</v>
      </c>
      <c r="F174" s="2"/>
      <c r="G174" s="2" t="s">
        <v>155</v>
      </c>
      <c r="H174" s="2"/>
      <c r="I174" s="2"/>
    </row>
    <row r="175" spans="1:9" ht="14.25">
      <c r="A175" s="2" t="s">
        <v>156</v>
      </c>
      <c r="B175" s="2"/>
      <c r="C175" s="2"/>
      <c r="D175" s="2"/>
      <c r="E175" s="14" t="s">
        <v>114</v>
      </c>
      <c r="F175" s="2"/>
      <c r="G175" s="2" t="s">
        <v>157</v>
      </c>
      <c r="H175" s="2"/>
      <c r="I175" s="2"/>
    </row>
    <row r="176" spans="1:9" ht="14.25">
      <c r="A176" s="2" t="s">
        <v>158</v>
      </c>
      <c r="B176" s="2"/>
      <c r="C176" s="2"/>
      <c r="D176" s="2"/>
      <c r="E176" s="14" t="s">
        <v>114</v>
      </c>
      <c r="F176" s="2"/>
      <c r="G176" s="2" t="s">
        <v>159</v>
      </c>
      <c r="H176" s="2"/>
      <c r="I176" s="2"/>
    </row>
    <row r="177" spans="1:9" ht="14.25">
      <c r="A177" s="2" t="s">
        <v>160</v>
      </c>
      <c r="B177" s="2"/>
      <c r="C177" s="2"/>
      <c r="D177" s="2"/>
      <c r="E177" s="14" t="s">
        <v>114</v>
      </c>
      <c r="F177" s="2"/>
      <c r="G177" s="2" t="s">
        <v>161</v>
      </c>
      <c r="H177" s="2"/>
      <c r="I177" s="2"/>
    </row>
    <row r="178" spans="1:9" ht="14.25">
      <c r="A178" s="2" t="s">
        <v>162</v>
      </c>
      <c r="B178" s="2"/>
      <c r="C178" s="2"/>
      <c r="D178" s="2"/>
      <c r="E178" s="14" t="s">
        <v>114</v>
      </c>
      <c r="F178" s="2"/>
      <c r="G178" s="2" t="s">
        <v>163</v>
      </c>
      <c r="H178" s="2"/>
      <c r="I178" s="2"/>
    </row>
    <row r="179" spans="1:9" ht="14.25">
      <c r="A179" s="2" t="s">
        <v>164</v>
      </c>
      <c r="B179" s="2"/>
      <c r="C179" s="2"/>
      <c r="D179" s="2"/>
      <c r="E179" s="14" t="s">
        <v>114</v>
      </c>
      <c r="F179" s="2"/>
      <c r="G179" s="2" t="s">
        <v>161</v>
      </c>
      <c r="H179" s="2"/>
      <c r="I179" s="2"/>
    </row>
    <row r="180" spans="1:9" ht="14.25">
      <c r="A180" s="2" t="s">
        <v>165</v>
      </c>
      <c r="B180" s="2"/>
      <c r="C180" s="2"/>
      <c r="D180" s="2"/>
      <c r="E180" s="14" t="s">
        <v>114</v>
      </c>
      <c r="F180" s="2"/>
      <c r="G180" s="2" t="s">
        <v>166</v>
      </c>
      <c r="H180" s="2"/>
      <c r="I180" s="2"/>
    </row>
    <row r="181" spans="1:9" ht="14.25">
      <c r="A181" s="2" t="s">
        <v>167</v>
      </c>
      <c r="B181" s="2"/>
      <c r="C181" s="2"/>
      <c r="D181" s="2"/>
      <c r="E181" s="14" t="s">
        <v>114</v>
      </c>
      <c r="F181" s="2"/>
      <c r="G181" s="2" t="s">
        <v>166</v>
      </c>
      <c r="H181" s="2"/>
      <c r="I181" s="2"/>
    </row>
    <row r="182" spans="1:9" ht="14.25">
      <c r="A182" s="2" t="s">
        <v>168</v>
      </c>
      <c r="B182" s="2"/>
      <c r="C182" s="2"/>
      <c r="D182" s="2"/>
      <c r="E182" s="14" t="s">
        <v>114</v>
      </c>
      <c r="F182" s="2"/>
      <c r="G182" s="2" t="s">
        <v>169</v>
      </c>
      <c r="H182" s="2"/>
      <c r="I182" s="2"/>
    </row>
    <row r="183" spans="1:9" ht="14.25">
      <c r="A183" s="2" t="s">
        <v>170</v>
      </c>
      <c r="B183" s="2"/>
      <c r="C183" s="2"/>
      <c r="D183" s="2"/>
      <c r="E183" s="14" t="s">
        <v>114</v>
      </c>
      <c r="F183" s="2"/>
      <c r="G183" s="2"/>
      <c r="H183" s="2"/>
      <c r="I183" s="2"/>
    </row>
    <row r="184" spans="1:9" ht="14.25">
      <c r="A184" s="2" t="s">
        <v>170</v>
      </c>
      <c r="B184" s="2"/>
      <c r="C184" s="2"/>
      <c r="D184" s="2"/>
      <c r="E184" s="14" t="s">
        <v>114</v>
      </c>
      <c r="F184" s="2"/>
      <c r="G184" s="2"/>
      <c r="H184" s="2"/>
      <c r="I184" s="2"/>
    </row>
    <row r="185" spans="1:9" ht="14.25">
      <c r="A185" s="2" t="s">
        <v>170</v>
      </c>
      <c r="B185" s="2"/>
      <c r="C185" s="2"/>
      <c r="D185" s="2"/>
      <c r="E185" s="14" t="s">
        <v>114</v>
      </c>
      <c r="F185" s="2"/>
      <c r="G185" s="2"/>
      <c r="H185" s="2"/>
      <c r="I185" s="2"/>
    </row>
    <row r="186" spans="1:9" ht="14.25">
      <c r="A186" s="2"/>
      <c r="B186" s="2"/>
      <c r="C186" s="2"/>
      <c r="D186" s="2"/>
      <c r="E186" s="17" t="s">
        <v>171</v>
      </c>
      <c r="F186" s="2"/>
      <c r="G186" s="2"/>
      <c r="H186" s="2"/>
      <c r="I186" s="2"/>
    </row>
    <row r="187" spans="1:9" ht="14.25" customHeight="1">
      <c r="A187" s="2"/>
      <c r="B187" s="2"/>
      <c r="C187" s="2"/>
      <c r="D187" s="2"/>
      <c r="E187" s="16">
        <f>SUM(E173:E185)</f>
        <v>0</v>
      </c>
      <c r="F187" s="2"/>
      <c r="G187" s="2"/>
      <c r="H187" s="2"/>
      <c r="I187" s="2"/>
    </row>
    <row r="188" spans="1:9" ht="14.25">
      <c r="A188" s="2"/>
      <c r="B188" s="2"/>
      <c r="C188" s="2"/>
      <c r="D188" s="2"/>
      <c r="E188" s="17" t="s">
        <v>172</v>
      </c>
      <c r="F188" s="2"/>
      <c r="G188" s="2"/>
      <c r="H188" s="2"/>
      <c r="I188" s="2"/>
    </row>
    <row r="189" spans="1:9" ht="14.25" customHeight="1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4.2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>
      <c r="A191" s="10" t="s">
        <v>173</v>
      </c>
      <c r="B191" s="2"/>
      <c r="C191" s="2"/>
      <c r="D191" s="2"/>
      <c r="E191" s="2"/>
      <c r="F191" s="2"/>
      <c r="G191" s="2"/>
      <c r="H191" s="2"/>
      <c r="I191" s="2"/>
    </row>
    <row r="192" spans="1:9" ht="14.25">
      <c r="A192" s="6" t="s">
        <v>174</v>
      </c>
      <c r="B192" s="6"/>
      <c r="C192" s="6"/>
      <c r="D192" s="6"/>
      <c r="E192" s="6"/>
      <c r="F192" s="6"/>
      <c r="G192" s="6"/>
      <c r="H192" s="6"/>
      <c r="I192" s="6"/>
    </row>
    <row r="193" spans="1:9" ht="14.25">
      <c r="A193" s="6" t="s">
        <v>175</v>
      </c>
      <c r="B193" s="6"/>
      <c r="C193" s="6"/>
      <c r="D193" s="6"/>
      <c r="E193" s="6"/>
      <c r="F193" s="6"/>
      <c r="G193" s="6"/>
      <c r="H193" s="6"/>
      <c r="I193" s="6"/>
    </row>
    <row r="194" spans="1:9" ht="14.25">
      <c r="A194" s="6" t="s">
        <v>176</v>
      </c>
      <c r="B194" s="6"/>
      <c r="C194" s="6"/>
      <c r="D194" s="6"/>
      <c r="E194" s="6"/>
      <c r="F194" s="6"/>
      <c r="G194" s="6"/>
      <c r="H194" s="6"/>
      <c r="I194" s="6"/>
    </row>
    <row r="195" spans="1:9" ht="14.25">
      <c r="A195" s="6" t="s">
        <v>177</v>
      </c>
      <c r="B195" s="6"/>
      <c r="C195" s="6"/>
      <c r="D195" s="6"/>
      <c r="E195" s="6"/>
      <c r="F195" s="6"/>
      <c r="G195" s="6"/>
      <c r="H195" s="6"/>
      <c r="I195" s="6"/>
    </row>
    <row r="196" spans="1:9" ht="14.25">
      <c r="A196" s="6" t="s">
        <v>178</v>
      </c>
      <c r="B196" s="30"/>
      <c r="C196" s="30"/>
      <c r="D196" s="30"/>
      <c r="E196" s="30"/>
      <c r="F196" s="30"/>
      <c r="G196" s="30"/>
      <c r="H196" s="30"/>
      <c r="I196" s="30"/>
    </row>
    <row r="197" spans="1:9" ht="14.25">
      <c r="A197" s="6"/>
      <c r="B197" s="30"/>
      <c r="C197" s="30"/>
      <c r="D197" s="30"/>
      <c r="E197" s="30"/>
      <c r="F197" s="30"/>
      <c r="G197" s="30"/>
      <c r="H197" s="30"/>
      <c r="I197" s="30"/>
    </row>
    <row r="198" spans="1:7" ht="14.25">
      <c r="A198" s="2" t="s">
        <v>179</v>
      </c>
      <c r="G198" s="31">
        <f>+D93</f>
        <v>0</v>
      </c>
    </row>
    <row r="199" spans="1:7" ht="14.25">
      <c r="A199" s="2" t="s">
        <v>180</v>
      </c>
      <c r="G199" s="32" t="s">
        <v>30</v>
      </c>
    </row>
    <row r="200" spans="1:7" ht="14.25">
      <c r="A200" s="2"/>
      <c r="G200" t="s">
        <v>181</v>
      </c>
    </row>
    <row r="201" spans="1:7" ht="14.25">
      <c r="A201" s="2" t="s">
        <v>182</v>
      </c>
      <c r="G201" s="31">
        <f>SUM(G198:G199)</f>
        <v>0</v>
      </c>
    </row>
    <row r="202" spans="1:7" ht="12.75" customHeight="1">
      <c r="A202" s="2"/>
      <c r="G202" s="33" t="s">
        <v>74</v>
      </c>
    </row>
    <row r="203" ht="12.75" customHeight="1">
      <c r="A203" s="2"/>
    </row>
    <row r="204" spans="1:7" ht="12.75" customHeight="1">
      <c r="A204" s="2" t="s">
        <v>183</v>
      </c>
      <c r="G204" s="34">
        <v>0.085</v>
      </c>
    </row>
    <row r="205" spans="1:8" ht="12.75" customHeight="1">
      <c r="A205" s="2" t="s">
        <v>184</v>
      </c>
      <c r="G205" s="32" t="s">
        <v>30</v>
      </c>
      <c r="H205" t="s">
        <v>185</v>
      </c>
    </row>
    <row r="206" spans="1:7" ht="12.75" customHeight="1">
      <c r="A206" s="2" t="s">
        <v>186</v>
      </c>
      <c r="G206" s="35">
        <v>0.01</v>
      </c>
    </row>
    <row r="207" spans="1:9" ht="12.75" customHeight="1">
      <c r="A207" s="5"/>
      <c r="B207" s="5"/>
      <c r="C207" s="5"/>
      <c r="D207" s="5"/>
      <c r="E207" s="5"/>
      <c r="F207" s="5"/>
      <c r="G207" s="5"/>
      <c r="H207" s="5"/>
      <c r="I207" s="5"/>
    </row>
    <row r="208" ht="12.75" customHeight="1">
      <c r="A208" s="2"/>
    </row>
    <row r="209" ht="15.75">
      <c r="A209" s="10" t="s">
        <v>187</v>
      </c>
    </row>
    <row r="210" spans="1:9" ht="14.25">
      <c r="A210" s="6" t="s">
        <v>188</v>
      </c>
      <c r="B210" s="6"/>
      <c r="C210" s="6"/>
      <c r="D210" s="6"/>
      <c r="E210" s="6"/>
      <c r="F210" s="6"/>
      <c r="G210" s="6"/>
      <c r="H210" s="6"/>
      <c r="I210" s="6"/>
    </row>
    <row r="211" spans="1:9" ht="14.25">
      <c r="A211" s="6" t="s">
        <v>189</v>
      </c>
      <c r="B211" s="6"/>
      <c r="C211" s="6"/>
      <c r="D211" s="6"/>
      <c r="E211" s="6"/>
      <c r="F211" s="6"/>
      <c r="G211" s="6"/>
      <c r="H211" s="6"/>
      <c r="I211" s="6"/>
    </row>
    <row r="212" spans="1:9" ht="14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4.25">
      <c r="A213" s="2"/>
      <c r="B213" s="2"/>
      <c r="C213" s="17" t="s">
        <v>190</v>
      </c>
      <c r="D213" s="17"/>
      <c r="E213" s="36" t="s">
        <v>190</v>
      </c>
      <c r="F213" s="2"/>
      <c r="G213" s="2"/>
      <c r="H213" s="2"/>
      <c r="I213" s="2"/>
    </row>
    <row r="214" spans="1:9" ht="14.25">
      <c r="A214" s="2"/>
      <c r="B214" s="2"/>
      <c r="C214" s="17" t="s">
        <v>89</v>
      </c>
      <c r="D214" s="17"/>
      <c r="E214" s="36" t="s">
        <v>89</v>
      </c>
      <c r="F214" s="2"/>
      <c r="G214" s="2"/>
      <c r="H214" s="2"/>
      <c r="I214" s="2"/>
    </row>
    <row r="215" spans="1:9" ht="14.25">
      <c r="A215" s="2"/>
      <c r="B215" s="2"/>
      <c r="C215" s="29" t="s">
        <v>191</v>
      </c>
      <c r="D215" s="17"/>
      <c r="E215" s="37" t="s">
        <v>149</v>
      </c>
      <c r="F215" s="2"/>
      <c r="G215" s="2"/>
      <c r="H215" s="2"/>
      <c r="I215" s="2"/>
    </row>
    <row r="216" spans="1:9" ht="14.25">
      <c r="A216" s="2"/>
      <c r="B216" s="2" t="s">
        <v>192</v>
      </c>
      <c r="C216" s="36" t="s">
        <v>193</v>
      </c>
      <c r="D216" s="2"/>
      <c r="E216" s="36" t="s">
        <v>193</v>
      </c>
      <c r="F216" s="2"/>
      <c r="G216" s="2"/>
      <c r="H216" s="2"/>
      <c r="I216" s="2"/>
    </row>
    <row r="217" spans="1:9" ht="14.25">
      <c r="A217" s="2"/>
      <c r="B217" s="2" t="s">
        <v>194</v>
      </c>
      <c r="C217" s="38" t="s">
        <v>195</v>
      </c>
      <c r="D217" s="39"/>
      <c r="E217" s="38" t="s">
        <v>195</v>
      </c>
      <c r="F217" s="2"/>
      <c r="G217" s="2"/>
      <c r="H217" s="2"/>
      <c r="I217" s="2"/>
    </row>
    <row r="218" spans="1:9" ht="14.25">
      <c r="A218" s="2"/>
      <c r="B218" s="2" t="s">
        <v>137</v>
      </c>
      <c r="C218" s="38" t="s">
        <v>195</v>
      </c>
      <c r="D218" s="39"/>
      <c r="E218" s="38" t="s">
        <v>195</v>
      </c>
      <c r="F218" s="2"/>
      <c r="G218" s="2"/>
      <c r="H218" s="2"/>
      <c r="I218" s="2"/>
    </row>
    <row r="219" spans="1:9" ht="14.25">
      <c r="A219" s="2"/>
      <c r="B219" s="2" t="s">
        <v>138</v>
      </c>
      <c r="C219" s="38" t="s">
        <v>195</v>
      </c>
      <c r="D219" s="39"/>
      <c r="E219" s="38" t="s">
        <v>195</v>
      </c>
      <c r="F219" s="2"/>
      <c r="G219" s="2"/>
      <c r="H219" s="2"/>
      <c r="I219" s="2"/>
    </row>
    <row r="220" spans="1:9" ht="14.25">
      <c r="A220" s="2"/>
      <c r="B220" s="2" t="s">
        <v>139</v>
      </c>
      <c r="C220" s="38" t="s">
        <v>195</v>
      </c>
      <c r="D220" s="39"/>
      <c r="E220" s="38" t="s">
        <v>195</v>
      </c>
      <c r="F220" s="2"/>
      <c r="G220" s="2"/>
      <c r="H220" s="2"/>
      <c r="I220" s="2"/>
    </row>
    <row r="221" spans="1:9" ht="14.25">
      <c r="A221" s="2"/>
      <c r="B221" s="2" t="s">
        <v>140</v>
      </c>
      <c r="C221" s="38" t="s">
        <v>195</v>
      </c>
      <c r="D221" s="39"/>
      <c r="E221" s="38" t="s">
        <v>195</v>
      </c>
      <c r="F221" s="2"/>
      <c r="G221" s="2"/>
      <c r="H221" s="2"/>
      <c r="I221" s="2"/>
    </row>
    <row r="222" spans="1:9" ht="14.25">
      <c r="A222" s="2"/>
      <c r="B222" s="2" t="s">
        <v>141</v>
      </c>
      <c r="C222" s="38" t="s">
        <v>195</v>
      </c>
      <c r="D222" s="39"/>
      <c r="E222" s="38" t="s">
        <v>195</v>
      </c>
      <c r="F222" s="2"/>
      <c r="G222" s="2"/>
      <c r="H222" s="2"/>
      <c r="I222" s="2"/>
    </row>
    <row r="223" spans="1:9" ht="14.25">
      <c r="A223" s="2"/>
      <c r="B223" s="2" t="s">
        <v>142</v>
      </c>
      <c r="C223" s="38" t="s">
        <v>195</v>
      </c>
      <c r="D223" s="39"/>
      <c r="E223" s="38" t="s">
        <v>195</v>
      </c>
      <c r="F223" s="2"/>
      <c r="G223" s="2"/>
      <c r="H223" s="2"/>
      <c r="I223" s="2"/>
    </row>
    <row r="224" spans="1:9" ht="14.25">
      <c r="A224" s="2"/>
      <c r="B224" s="2" t="s">
        <v>143</v>
      </c>
      <c r="C224" s="38" t="s">
        <v>195</v>
      </c>
      <c r="D224" s="39"/>
      <c r="E224" s="38" t="s">
        <v>195</v>
      </c>
      <c r="F224" s="2"/>
      <c r="G224" s="2"/>
      <c r="H224" s="2"/>
      <c r="I224" s="2"/>
    </row>
    <row r="225" spans="1:9" ht="14.25">
      <c r="A225" s="2"/>
      <c r="B225" s="2" t="s">
        <v>144</v>
      </c>
      <c r="C225" s="38" t="s">
        <v>195</v>
      </c>
      <c r="D225" s="39"/>
      <c r="E225" s="38" t="s">
        <v>195</v>
      </c>
      <c r="F225" s="2"/>
      <c r="G225" s="2"/>
      <c r="H225" s="2"/>
      <c r="I225" s="2"/>
    </row>
    <row r="226" spans="1:9" ht="14.25">
      <c r="A226" s="2"/>
      <c r="B226" s="2"/>
      <c r="C226" s="2"/>
      <c r="D226" s="2"/>
      <c r="E226" s="40"/>
      <c r="F226" s="2"/>
      <c r="G226" s="2"/>
      <c r="H226" s="2"/>
      <c r="I226" s="2"/>
    </row>
    <row r="227" spans="1:9" ht="14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4.25">
      <c r="A228" s="2"/>
      <c r="B228" s="2"/>
      <c r="C228" s="2"/>
      <c r="D228" s="2"/>
      <c r="E228" s="2"/>
      <c r="F228" s="2"/>
      <c r="G228" s="2"/>
      <c r="H228" s="2"/>
      <c r="I228" s="2"/>
    </row>
    <row r="229" ht="12.75">
      <c r="A229" t="s">
        <v>196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3"/>
  <sheetViews>
    <sheetView workbookViewId="0" topLeftCell="A200">
      <selection activeCell="E201" sqref="E201"/>
    </sheetView>
  </sheetViews>
  <sheetFormatPr defaultColWidth="9.140625" defaultRowHeight="12.75"/>
  <cols>
    <col min="1" max="1" width="22.00390625" style="0" customWidth="1"/>
    <col min="2" max="2" width="12.00390625" style="0" customWidth="1"/>
  </cols>
  <sheetData>
    <row r="1" ht="15.75" customHeight="1">
      <c r="F1" s="41" t="str">
        <f>Sheet1!D35</f>
        <v> </v>
      </c>
    </row>
    <row r="2" spans="1:6" ht="15.75" customHeight="1">
      <c r="A2" s="41"/>
      <c r="F2" s="41"/>
    </row>
    <row r="3" ht="15.75">
      <c r="F3" s="41" t="s">
        <v>197</v>
      </c>
    </row>
    <row r="4" ht="15.75" customHeight="1">
      <c r="D4" s="42"/>
    </row>
    <row r="5" spans="2:11" ht="12.75" customHeight="1">
      <c r="B5" s="11" t="s">
        <v>192</v>
      </c>
      <c r="C5" s="11" t="s">
        <v>194</v>
      </c>
      <c r="D5" s="11" t="s">
        <v>137</v>
      </c>
      <c r="E5" s="11" t="s">
        <v>138</v>
      </c>
      <c r="F5" s="11" t="s">
        <v>139</v>
      </c>
      <c r="G5" s="11" t="s">
        <v>140</v>
      </c>
      <c r="H5" s="11" t="s">
        <v>141</v>
      </c>
      <c r="I5" s="11" t="s">
        <v>142</v>
      </c>
      <c r="J5" s="11" t="s">
        <v>143</v>
      </c>
      <c r="K5" s="11" t="s">
        <v>144</v>
      </c>
    </row>
    <row r="6" spans="2:11" ht="12.75" customHeight="1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4.25">
      <c r="A7" s="2" t="s">
        <v>191</v>
      </c>
      <c r="B7" s="44" t="e">
        <f>Sheet3!D129</f>
        <v>#VALUE!</v>
      </c>
      <c r="C7" s="44" t="e">
        <f>Sheet3!I129</f>
        <v>#VALUE!</v>
      </c>
      <c r="D7" s="44" t="e">
        <f>Sheet3!D134</f>
        <v>#VALUE!</v>
      </c>
      <c r="E7" s="44" t="e">
        <f>Sheet3!D135</f>
        <v>#VALUE!</v>
      </c>
      <c r="F7" s="44" t="e">
        <f>Sheet3!D136</f>
        <v>#VALUE!</v>
      </c>
      <c r="G7" s="44" t="e">
        <f>Sheet3!D137</f>
        <v>#VALUE!</v>
      </c>
      <c r="H7" s="44" t="e">
        <f>Sheet3!D138</f>
        <v>#VALUE!</v>
      </c>
      <c r="I7" s="44" t="e">
        <f>Sheet3!D139</f>
        <v>#VALUE!</v>
      </c>
      <c r="J7" s="44" t="e">
        <f>Sheet3!D140</f>
        <v>#VALUE!</v>
      </c>
      <c r="K7" s="44" t="e">
        <f>Sheet3!D141</f>
        <v>#VALUE!</v>
      </c>
    </row>
    <row r="8" spans="1:11" ht="14.25">
      <c r="A8" s="2"/>
      <c r="B8" s="44"/>
      <c r="C8" s="44"/>
      <c r="D8" s="44"/>
      <c r="E8" s="44"/>
      <c r="F8" s="44"/>
      <c r="G8" s="44"/>
      <c r="H8" s="44"/>
      <c r="I8" s="44"/>
      <c r="J8" s="45"/>
      <c r="K8" s="45"/>
    </row>
    <row r="9" spans="1:11" ht="14.25">
      <c r="A9" s="2" t="s">
        <v>198</v>
      </c>
      <c r="B9" s="44">
        <f>-Sheet3!D158</f>
        <v>0</v>
      </c>
      <c r="C9" s="44" t="e">
        <f>-Sheet3!D159</f>
        <v>#VALUE!</v>
      </c>
      <c r="D9" s="44" t="e">
        <f>-Sheet3!D160</f>
        <v>#VALUE!</v>
      </c>
      <c r="E9" s="44" t="e">
        <f>-Sheet3!D161</f>
        <v>#VALUE!</v>
      </c>
      <c r="F9" s="44" t="e">
        <f>-Sheet3!D162</f>
        <v>#VALUE!</v>
      </c>
      <c r="G9" s="44" t="e">
        <f>-Sheet3!D163</f>
        <v>#VALUE!</v>
      </c>
      <c r="H9" s="44" t="e">
        <f>-Sheet3!D164</f>
        <v>#VALUE!</v>
      </c>
      <c r="I9" s="44" t="e">
        <f>-Sheet3!D165</f>
        <v>#VALUE!</v>
      </c>
      <c r="J9" s="44" t="e">
        <f>-Sheet3!D166</f>
        <v>#VALUE!</v>
      </c>
      <c r="K9" s="44" t="e">
        <f>-Sheet3!D167</f>
        <v>#VALUE!</v>
      </c>
    </row>
    <row r="10" spans="1:11" ht="14.25">
      <c r="A10" s="2"/>
      <c r="B10" s="46" t="s">
        <v>199</v>
      </c>
      <c r="C10" s="46" t="s">
        <v>200</v>
      </c>
      <c r="D10" s="46" t="s">
        <v>200</v>
      </c>
      <c r="E10" s="46" t="s">
        <v>200</v>
      </c>
      <c r="F10" s="46" t="s">
        <v>200</v>
      </c>
      <c r="G10" s="46" t="s">
        <v>200</v>
      </c>
      <c r="H10" s="46" t="s">
        <v>200</v>
      </c>
      <c r="I10" s="46" t="s">
        <v>200</v>
      </c>
      <c r="J10" s="46" t="s">
        <v>200</v>
      </c>
      <c r="K10" s="46" t="s">
        <v>200</v>
      </c>
    </row>
    <row r="11" spans="1:11" ht="14.25">
      <c r="A11" s="2" t="s">
        <v>201</v>
      </c>
      <c r="B11" s="44" t="e">
        <f>SUM(B7:B9)</f>
        <v>#VALUE!</v>
      </c>
      <c r="C11" s="44" t="e">
        <f aca="true" t="shared" si="0" ref="C11:K11">SUM(C7:C9)</f>
        <v>#VALUE!</v>
      </c>
      <c r="D11" s="44" t="e">
        <f t="shared" si="0"/>
        <v>#VALUE!</v>
      </c>
      <c r="E11" s="44" t="e">
        <f t="shared" si="0"/>
        <v>#VALUE!</v>
      </c>
      <c r="F11" s="44" t="e">
        <f t="shared" si="0"/>
        <v>#VALUE!</v>
      </c>
      <c r="G11" s="44" t="e">
        <f t="shared" si="0"/>
        <v>#VALUE!</v>
      </c>
      <c r="H11" s="44" t="e">
        <f t="shared" si="0"/>
        <v>#VALUE!</v>
      </c>
      <c r="I11" s="44" t="e">
        <f t="shared" si="0"/>
        <v>#VALUE!</v>
      </c>
      <c r="J11" s="44" t="e">
        <f t="shared" si="0"/>
        <v>#VALUE!</v>
      </c>
      <c r="K11" s="44" t="e">
        <f t="shared" si="0"/>
        <v>#VALUE!</v>
      </c>
    </row>
    <row r="12" spans="1:11" ht="14.25">
      <c r="A12" s="2"/>
      <c r="B12" s="44"/>
      <c r="C12" s="44"/>
      <c r="D12" s="44"/>
      <c r="E12" s="44"/>
      <c r="F12" s="44"/>
      <c r="G12" s="44"/>
      <c r="H12" s="44"/>
      <c r="I12" s="44"/>
      <c r="J12" s="45"/>
      <c r="K12" s="45"/>
    </row>
    <row r="13" spans="1:11" ht="14.25">
      <c r="A13" s="2" t="s">
        <v>202</v>
      </c>
      <c r="B13" s="44" t="e">
        <f>-SUM(Sheet3!E178:Sheet3!E189)</f>
        <v>#VALUE!</v>
      </c>
      <c r="C13" s="44" t="e">
        <f>-SUM(Sheet3!E190:Sheet3!E201)</f>
        <v>#VALUE!</v>
      </c>
      <c r="D13" s="44" t="e">
        <f>-SUM(Sheet3!E202:Sheet3!E213)</f>
        <v>#VALUE!</v>
      </c>
      <c r="E13" s="44" t="e">
        <f>-SUM(Sheet3!E214:Sheet3!E225)</f>
        <v>#VALUE!</v>
      </c>
      <c r="F13" s="44" t="e">
        <f>-SUM(Sheet3!E226:Sheet3!E237)</f>
        <v>#VALUE!</v>
      </c>
      <c r="G13" s="44" t="e">
        <f>-SUM(Sheet3!E238:Sheet3!E249)</f>
        <v>#VALUE!</v>
      </c>
      <c r="H13" s="44" t="e">
        <f>-SUM(Sheet3!E250:Sheet3!E261)</f>
        <v>#VALUE!</v>
      </c>
      <c r="I13" s="44" t="e">
        <f>-SUM(Sheet3!E262:Sheet3!E273)</f>
        <v>#VALUE!</v>
      </c>
      <c r="J13" s="45" t="e">
        <f>-SUM(Sheet3!E274:Sheet3!E285)</f>
        <v>#VALUE!</v>
      </c>
      <c r="K13" s="45" t="e">
        <f>-SUM(Sheet3!E286:Sheet3!E297)</f>
        <v>#VALUE!</v>
      </c>
    </row>
    <row r="14" spans="1:11" ht="14.25">
      <c r="A14" s="2" t="s">
        <v>203</v>
      </c>
      <c r="B14" s="44" t="e">
        <f>-Sheet3!I87</f>
        <v>#DIV/0!</v>
      </c>
      <c r="C14" s="44" t="e">
        <f>-Sheet3!I88</f>
        <v>#DIV/0!</v>
      </c>
      <c r="D14" s="44" t="e">
        <f>-Sheet3!I89</f>
        <v>#DIV/0!</v>
      </c>
      <c r="E14" s="44" t="e">
        <f>-Sheet3!I90</f>
        <v>#DIV/0!</v>
      </c>
      <c r="F14" s="44" t="e">
        <f>-Sheet3!I91</f>
        <v>#DIV/0!</v>
      </c>
      <c r="G14" s="44" t="e">
        <f>-Sheet3!I92</f>
        <v>#DIV/0!</v>
      </c>
      <c r="H14" s="44" t="e">
        <f>-Sheet3!I93</f>
        <v>#DIV/0!</v>
      </c>
      <c r="I14" s="44" t="e">
        <f>-Sheet3!I94</f>
        <v>#DIV/0!</v>
      </c>
      <c r="J14" s="44" t="e">
        <f>-Sheet3!I95</f>
        <v>#DIV/0!</v>
      </c>
      <c r="K14" s="44" t="e">
        <f>-Sheet3!I96</f>
        <v>#DIV/0!</v>
      </c>
    </row>
    <row r="15" spans="1:11" ht="14.25">
      <c r="A15" s="2" t="s">
        <v>204</v>
      </c>
      <c r="B15" s="44" t="e">
        <f>-Sheet3!$D$105</f>
        <v>#VALUE!</v>
      </c>
      <c r="C15" s="44" t="e">
        <f>-Sheet3!$D$105</f>
        <v>#VALUE!</v>
      </c>
      <c r="D15" s="44" t="e">
        <f>-Sheet3!$D$105</f>
        <v>#VALUE!</v>
      </c>
      <c r="E15" s="44" t="e">
        <f>-Sheet3!$D$105</f>
        <v>#VALUE!</v>
      </c>
      <c r="F15" s="44" t="e">
        <f>-Sheet3!$D$105</f>
        <v>#VALUE!</v>
      </c>
      <c r="G15" s="44" t="e">
        <f>-Sheet3!$D$105</f>
        <v>#VALUE!</v>
      </c>
      <c r="H15" s="44" t="e">
        <f>-Sheet3!$D$105</f>
        <v>#VALUE!</v>
      </c>
      <c r="I15" s="44" t="e">
        <f>-Sheet3!$D$105</f>
        <v>#VALUE!</v>
      </c>
      <c r="J15" s="44" t="e">
        <f>-Sheet3!$D$105</f>
        <v>#VALUE!</v>
      </c>
      <c r="K15" s="44" t="e">
        <f>-Sheet3!$D$105</f>
        <v>#VALUE!</v>
      </c>
    </row>
    <row r="16" spans="1:11" ht="14.25">
      <c r="A16" s="2"/>
      <c r="B16" s="46" t="s">
        <v>199</v>
      </c>
      <c r="C16" s="46" t="s">
        <v>200</v>
      </c>
      <c r="D16" s="46" t="s">
        <v>200</v>
      </c>
      <c r="E16" s="46" t="s">
        <v>200</v>
      </c>
      <c r="F16" s="46" t="s">
        <v>200</v>
      </c>
      <c r="G16" s="46" t="s">
        <v>200</v>
      </c>
      <c r="H16" s="46" t="s">
        <v>200</v>
      </c>
      <c r="I16" s="46" t="s">
        <v>200</v>
      </c>
      <c r="J16" s="46" t="s">
        <v>200</v>
      </c>
      <c r="K16" s="46" t="s">
        <v>200</v>
      </c>
    </row>
    <row r="17" spans="1:11" ht="14.25">
      <c r="A17" s="2" t="s">
        <v>205</v>
      </c>
      <c r="B17" s="44" t="e">
        <f>SUM(B13:B15)</f>
        <v>#VALUE!</v>
      </c>
      <c r="C17" s="44" t="e">
        <f aca="true" t="shared" si="1" ref="C17:K17">SUM(C13:C15)</f>
        <v>#VALUE!</v>
      </c>
      <c r="D17" s="44" t="e">
        <f t="shared" si="1"/>
        <v>#VALUE!</v>
      </c>
      <c r="E17" s="44" t="e">
        <f t="shared" si="1"/>
        <v>#VALUE!</v>
      </c>
      <c r="F17" s="44" t="e">
        <f t="shared" si="1"/>
        <v>#VALUE!</v>
      </c>
      <c r="G17" s="44" t="e">
        <f t="shared" si="1"/>
        <v>#VALUE!</v>
      </c>
      <c r="H17" s="44" t="e">
        <f t="shared" si="1"/>
        <v>#VALUE!</v>
      </c>
      <c r="I17" s="44" t="e">
        <f t="shared" si="1"/>
        <v>#VALUE!</v>
      </c>
      <c r="J17" s="44" t="e">
        <f t="shared" si="1"/>
        <v>#VALUE!</v>
      </c>
      <c r="K17" s="44" t="e">
        <f t="shared" si="1"/>
        <v>#VALUE!</v>
      </c>
    </row>
    <row r="18" spans="1:11" ht="14.25">
      <c r="A18" s="2"/>
      <c r="B18" s="46" t="s">
        <v>199</v>
      </c>
      <c r="C18" s="46" t="s">
        <v>200</v>
      </c>
      <c r="D18" s="46" t="s">
        <v>200</v>
      </c>
      <c r="E18" s="46" t="s">
        <v>200</v>
      </c>
      <c r="F18" s="46" t="s">
        <v>200</v>
      </c>
      <c r="G18" s="46" t="s">
        <v>200</v>
      </c>
      <c r="H18" s="46" t="s">
        <v>200</v>
      </c>
      <c r="I18" s="46" t="s">
        <v>200</v>
      </c>
      <c r="J18" s="46" t="s">
        <v>200</v>
      </c>
      <c r="K18" s="46" t="s">
        <v>200</v>
      </c>
    </row>
    <row r="19" spans="1:11" ht="14.25">
      <c r="A19" s="2" t="s">
        <v>206</v>
      </c>
      <c r="B19" s="44" t="e">
        <f>+B11+B17</f>
        <v>#VALUE!</v>
      </c>
      <c r="C19" s="44" t="e">
        <f aca="true" t="shared" si="2" ref="C19:K19">+C11+C17</f>
        <v>#VALUE!</v>
      </c>
      <c r="D19" s="44" t="e">
        <f t="shared" si="2"/>
        <v>#VALUE!</v>
      </c>
      <c r="E19" s="44" t="e">
        <f t="shared" si="2"/>
        <v>#VALUE!</v>
      </c>
      <c r="F19" s="44" t="e">
        <f t="shared" si="2"/>
        <v>#VALUE!</v>
      </c>
      <c r="G19" s="44" t="e">
        <f t="shared" si="2"/>
        <v>#VALUE!</v>
      </c>
      <c r="H19" s="44" t="e">
        <f t="shared" si="2"/>
        <v>#VALUE!</v>
      </c>
      <c r="I19" s="44" t="e">
        <f t="shared" si="2"/>
        <v>#VALUE!</v>
      </c>
      <c r="J19" s="44" t="e">
        <f t="shared" si="2"/>
        <v>#VALUE!</v>
      </c>
      <c r="K19" s="44" t="e">
        <f t="shared" si="2"/>
        <v>#VALUE!</v>
      </c>
    </row>
    <row r="20" spans="1:11" ht="14.25">
      <c r="A20" s="2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4.25">
      <c r="A21" s="2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4.25">
      <c r="A22" s="2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4.25">
      <c r="A23" s="2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3"/>
      <c r="B34" s="2"/>
      <c r="C34" s="2"/>
      <c r="D34" s="2"/>
      <c r="E34" s="2"/>
      <c r="F34" s="41" t="str">
        <f>Sheet1!D35</f>
        <v> </v>
      </c>
      <c r="G34" s="2"/>
      <c r="H34" s="2"/>
      <c r="I34" s="2"/>
    </row>
    <row r="35" spans="1:9" ht="15">
      <c r="A35" s="3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41" t="s">
        <v>207</v>
      </c>
      <c r="G36" s="2"/>
      <c r="H36" s="2"/>
      <c r="I36" s="2"/>
    </row>
    <row r="37" spans="1:9" ht="14.25">
      <c r="A37" s="2"/>
      <c r="B37" s="2"/>
      <c r="C37" s="2"/>
      <c r="D37" s="2"/>
      <c r="E37" s="2"/>
      <c r="G37" s="2"/>
      <c r="H37" s="2"/>
      <c r="I37" s="2"/>
    </row>
    <row r="38" spans="1:11" ht="15">
      <c r="A38" s="2"/>
      <c r="B38" s="11" t="s">
        <v>192</v>
      </c>
      <c r="C38" s="11" t="s">
        <v>194</v>
      </c>
      <c r="D38" s="11" t="s">
        <v>137</v>
      </c>
      <c r="E38" s="11" t="s">
        <v>138</v>
      </c>
      <c r="F38" s="11" t="s">
        <v>139</v>
      </c>
      <c r="G38" s="11" t="s">
        <v>140</v>
      </c>
      <c r="H38" s="11" t="s">
        <v>141</v>
      </c>
      <c r="I38" s="11" t="s">
        <v>142</v>
      </c>
      <c r="J38" s="11" t="s">
        <v>143</v>
      </c>
      <c r="K38" s="11" t="s">
        <v>144</v>
      </c>
    </row>
    <row r="39" spans="1:11" ht="15">
      <c r="A39" s="2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4.25">
      <c r="A40" s="2" t="s">
        <v>208</v>
      </c>
      <c r="B40" s="20" t="e">
        <f>-Sheet1!G199</f>
        <v>#VALUE!</v>
      </c>
      <c r="C40" s="2"/>
      <c r="D40" s="2"/>
      <c r="E40" s="2"/>
      <c r="F40" s="2"/>
      <c r="G40" s="2"/>
      <c r="H40" s="2"/>
      <c r="I40" s="2"/>
      <c r="J40" s="2"/>
      <c r="K40" s="2"/>
    </row>
    <row r="41" spans="1:9" ht="14.25">
      <c r="A41" s="2" t="s">
        <v>209</v>
      </c>
      <c r="B41" s="20">
        <f>Sheet1!G201</f>
        <v>0</v>
      </c>
      <c r="C41" s="2"/>
      <c r="D41" s="2"/>
      <c r="E41" s="2"/>
      <c r="F41" s="2"/>
      <c r="G41" s="2"/>
      <c r="H41" s="2"/>
      <c r="I41" s="2"/>
    </row>
    <row r="42" spans="1:9" ht="14.25">
      <c r="A42" s="2" t="s">
        <v>210</v>
      </c>
      <c r="B42" s="20">
        <f>-Sheet1!D93</f>
        <v>0</v>
      </c>
      <c r="C42" s="2"/>
      <c r="D42" s="2"/>
      <c r="E42" s="2"/>
      <c r="F42" s="2"/>
      <c r="G42" s="2"/>
      <c r="H42" s="2"/>
      <c r="I42" s="2"/>
    </row>
    <row r="43" spans="1:11" ht="14.25">
      <c r="A43" s="2" t="s">
        <v>206</v>
      </c>
      <c r="B43" s="44" t="e">
        <f>+B19</f>
        <v>#VALUE!</v>
      </c>
      <c r="C43" s="44" t="e">
        <f aca="true" t="shared" si="3" ref="C43:K43">+C19</f>
        <v>#VALUE!</v>
      </c>
      <c r="D43" s="44" t="e">
        <f t="shared" si="3"/>
        <v>#VALUE!</v>
      </c>
      <c r="E43" s="44" t="e">
        <f t="shared" si="3"/>
        <v>#VALUE!</v>
      </c>
      <c r="F43" s="44" t="e">
        <f t="shared" si="3"/>
        <v>#VALUE!</v>
      </c>
      <c r="G43" s="44" t="e">
        <f t="shared" si="3"/>
        <v>#VALUE!</v>
      </c>
      <c r="H43" s="44" t="e">
        <f t="shared" si="3"/>
        <v>#VALUE!</v>
      </c>
      <c r="I43" s="44" t="e">
        <f t="shared" si="3"/>
        <v>#VALUE!</v>
      </c>
      <c r="J43" s="44" t="e">
        <f t="shared" si="3"/>
        <v>#VALUE!</v>
      </c>
      <c r="K43" s="44" t="e">
        <f t="shared" si="3"/>
        <v>#VALUE!</v>
      </c>
    </row>
    <row r="44" spans="1:11" ht="14.25">
      <c r="A44" s="2" t="s">
        <v>211</v>
      </c>
      <c r="B44" s="44" t="e">
        <f>-B14</f>
        <v>#DIV/0!</v>
      </c>
      <c r="C44" s="44" t="e">
        <f aca="true" t="shared" si="4" ref="C44:K44">-C14</f>
        <v>#DIV/0!</v>
      </c>
      <c r="D44" s="44" t="e">
        <f t="shared" si="4"/>
        <v>#DIV/0!</v>
      </c>
      <c r="E44" s="44" t="e">
        <f t="shared" si="4"/>
        <v>#DIV/0!</v>
      </c>
      <c r="F44" s="44" t="e">
        <f t="shared" si="4"/>
        <v>#DIV/0!</v>
      </c>
      <c r="G44" s="44" t="e">
        <f t="shared" si="4"/>
        <v>#DIV/0!</v>
      </c>
      <c r="H44" s="44" t="e">
        <f t="shared" si="4"/>
        <v>#DIV/0!</v>
      </c>
      <c r="I44" s="44" t="e">
        <f t="shared" si="4"/>
        <v>#DIV/0!</v>
      </c>
      <c r="J44" s="44" t="e">
        <f t="shared" si="4"/>
        <v>#DIV/0!</v>
      </c>
      <c r="K44" s="44" t="e">
        <f t="shared" si="4"/>
        <v>#DIV/0!</v>
      </c>
    </row>
    <row r="45" spans="1:11" ht="14.25">
      <c r="A45" s="2" t="s">
        <v>212</v>
      </c>
      <c r="B45" s="44" t="e">
        <f>-B15</f>
        <v>#VALUE!</v>
      </c>
      <c r="C45" s="44" t="e">
        <f aca="true" t="shared" si="5" ref="C45:K45">-C15</f>
        <v>#VALUE!</v>
      </c>
      <c r="D45" s="44" t="e">
        <f t="shared" si="5"/>
        <v>#VALUE!</v>
      </c>
      <c r="E45" s="44" t="e">
        <f t="shared" si="5"/>
        <v>#VALUE!</v>
      </c>
      <c r="F45" s="44" t="e">
        <f t="shared" si="5"/>
        <v>#VALUE!</v>
      </c>
      <c r="G45" s="44" t="e">
        <f t="shared" si="5"/>
        <v>#VALUE!</v>
      </c>
      <c r="H45" s="44" t="e">
        <f t="shared" si="5"/>
        <v>#VALUE!</v>
      </c>
      <c r="I45" s="44" t="e">
        <f t="shared" si="5"/>
        <v>#VALUE!</v>
      </c>
      <c r="J45" s="44" t="e">
        <f t="shared" si="5"/>
        <v>#VALUE!</v>
      </c>
      <c r="K45" s="44" t="e">
        <f t="shared" si="5"/>
        <v>#VALUE!</v>
      </c>
    </row>
    <row r="46" spans="1:11" ht="14.25">
      <c r="A46" s="2" t="s">
        <v>213</v>
      </c>
      <c r="B46" s="44" t="e">
        <f>ROUND(SUM(Sheet3!B178:Sheet3!B189),0)</f>
        <v>#VALUE!</v>
      </c>
      <c r="C46" s="44" t="e">
        <f>ROUND(SUM(Sheet3!B190:Sheet3!B201),0)</f>
        <v>#VALUE!</v>
      </c>
      <c r="D46" s="44" t="e">
        <f>ROUND(SUM(Sheet3!B202:Sheet3!B213),0)</f>
        <v>#VALUE!</v>
      </c>
      <c r="E46" s="44" t="e">
        <f>ROUND(SUM(Sheet3!B214:Sheet3!B225),0)</f>
        <v>#VALUE!</v>
      </c>
      <c r="F46" s="44" t="e">
        <f>ROUND(SUM(Sheet3!B226:Sheet3!B237),0)</f>
        <v>#VALUE!</v>
      </c>
      <c r="G46" s="44" t="e">
        <f>ROUND(SUM(Sheet3!B238:Sheet3!B249),0)</f>
        <v>#VALUE!</v>
      </c>
      <c r="H46" s="44" t="e">
        <f>ROUND(SUM(Sheet3!B250:Sheet3!B261),0)</f>
        <v>#VALUE!</v>
      </c>
      <c r="I46" s="44" t="e">
        <f>ROUND(SUM(Sheet3!B262:Sheet3!B273),0)</f>
        <v>#VALUE!</v>
      </c>
      <c r="J46" s="44" t="e">
        <f>ROUND(SUM(Sheet3!B274:Sheet3!B285),0)</f>
        <v>#VALUE!</v>
      </c>
      <c r="K46" s="44" t="e">
        <f>ROUND(SUM(Sheet3!B286:Sheet3!B297),0)</f>
        <v>#VALUE!</v>
      </c>
    </row>
    <row r="47" spans="1:11" ht="14.25">
      <c r="A47" s="2"/>
      <c r="B47" s="46" t="s">
        <v>199</v>
      </c>
      <c r="C47" s="46" t="s">
        <v>200</v>
      </c>
      <c r="D47" s="46" t="s">
        <v>200</v>
      </c>
      <c r="E47" s="46" t="s">
        <v>200</v>
      </c>
      <c r="F47" s="46" t="s">
        <v>200</v>
      </c>
      <c r="G47" s="46" t="s">
        <v>200</v>
      </c>
      <c r="H47" s="46" t="s">
        <v>200</v>
      </c>
      <c r="I47" s="46" t="s">
        <v>200</v>
      </c>
      <c r="J47" s="46" t="s">
        <v>200</v>
      </c>
      <c r="K47" s="46" t="s">
        <v>200</v>
      </c>
    </row>
    <row r="48" spans="1:11" ht="14.25">
      <c r="A48" s="2" t="s">
        <v>214</v>
      </c>
      <c r="B48" s="20" t="e">
        <f>SUM(B40:B46)</f>
        <v>#VALUE!</v>
      </c>
      <c r="C48" s="20" t="e">
        <f aca="true" t="shared" si="6" ref="C48:K48">SUM(C40:C46)</f>
        <v>#VALUE!</v>
      </c>
      <c r="D48" s="20" t="e">
        <f t="shared" si="6"/>
        <v>#VALUE!</v>
      </c>
      <c r="E48" s="20" t="e">
        <f t="shared" si="6"/>
        <v>#VALUE!</v>
      </c>
      <c r="F48" s="20" t="e">
        <f t="shared" si="6"/>
        <v>#VALUE!</v>
      </c>
      <c r="G48" s="20" t="e">
        <f t="shared" si="6"/>
        <v>#VALUE!</v>
      </c>
      <c r="H48" s="20" t="e">
        <f t="shared" si="6"/>
        <v>#VALUE!</v>
      </c>
      <c r="I48" s="20" t="e">
        <f t="shared" si="6"/>
        <v>#VALUE!</v>
      </c>
      <c r="J48" s="20" t="e">
        <f t="shared" si="6"/>
        <v>#VALUE!</v>
      </c>
      <c r="K48" s="20" t="e">
        <f t="shared" si="6"/>
        <v>#VALUE!</v>
      </c>
    </row>
    <row r="49" spans="1:9" ht="14.25">
      <c r="A49" s="2"/>
      <c r="B49" s="2"/>
      <c r="C49" s="2"/>
      <c r="D49" s="2"/>
      <c r="E49" s="2"/>
      <c r="F49" s="2"/>
      <c r="G49" s="2"/>
      <c r="H49" s="2"/>
      <c r="I49" s="2"/>
    </row>
    <row r="50" spans="1:11" ht="14.25">
      <c r="A50" s="2" t="s">
        <v>215</v>
      </c>
      <c r="B50" s="47" t="e">
        <f>ROUND(B11/SUM(B13+B46),1)</f>
        <v>#VALUE!</v>
      </c>
      <c r="C50" s="47" t="e">
        <f aca="true" t="shared" si="7" ref="C50:K50">-ROUND(C11/SUM(C13+C46),1)</f>
        <v>#VALUE!</v>
      </c>
      <c r="D50" s="47" t="e">
        <f t="shared" si="7"/>
        <v>#VALUE!</v>
      </c>
      <c r="E50" s="47" t="e">
        <f t="shared" si="7"/>
        <v>#VALUE!</v>
      </c>
      <c r="F50" s="47" t="e">
        <f t="shared" si="7"/>
        <v>#VALUE!</v>
      </c>
      <c r="G50" s="47" t="e">
        <f t="shared" si="7"/>
        <v>#VALUE!</v>
      </c>
      <c r="H50" s="47" t="e">
        <f t="shared" si="7"/>
        <v>#VALUE!</v>
      </c>
      <c r="I50" s="47" t="e">
        <f t="shared" si="7"/>
        <v>#VALUE!</v>
      </c>
      <c r="J50" s="47" t="e">
        <f t="shared" si="7"/>
        <v>#VALUE!</v>
      </c>
      <c r="K50" s="47" t="e">
        <f t="shared" si="7"/>
        <v>#VALUE!</v>
      </c>
    </row>
    <row r="51" spans="1:9" ht="14.25">
      <c r="A51" s="2"/>
      <c r="B51" s="2"/>
      <c r="C51" s="2"/>
      <c r="D51" s="2"/>
      <c r="E51" s="2"/>
      <c r="F51" s="2"/>
      <c r="G51" s="2"/>
      <c r="H51" s="2"/>
      <c r="I51" s="2"/>
    </row>
    <row r="52" spans="1:9" ht="14.25">
      <c r="A52" s="2" t="s">
        <v>216</v>
      </c>
      <c r="B52" s="48" t="e">
        <f>Sheet3!C318</f>
        <v>#VALUE!</v>
      </c>
      <c r="C52" s="2"/>
      <c r="D52" s="2"/>
      <c r="E52" s="2"/>
      <c r="F52" s="2"/>
      <c r="G52" s="2"/>
      <c r="H52" s="2"/>
      <c r="I52" s="2"/>
    </row>
    <row r="53" spans="1:9" ht="14.25">
      <c r="A53" s="2" t="s">
        <v>217</v>
      </c>
      <c r="B53" s="49" t="e">
        <f>Sheet3!G318</f>
        <v>#VALUE!</v>
      </c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4.25">
      <c r="A57" s="2"/>
      <c r="B57" s="2"/>
      <c r="C57" s="2"/>
      <c r="D57" s="2"/>
      <c r="E57" s="2"/>
      <c r="F57" s="2"/>
      <c r="G57" s="2"/>
      <c r="H57" s="2"/>
      <c r="I57" s="2"/>
    </row>
    <row r="58" spans="1:9" ht="14.25">
      <c r="A58" s="2"/>
      <c r="B58" s="2"/>
      <c r="C58" s="2"/>
      <c r="D58" s="2"/>
      <c r="E58" s="2"/>
      <c r="F58" s="2"/>
      <c r="G58" s="2"/>
      <c r="H58" s="2"/>
      <c r="I58" s="2"/>
    </row>
    <row r="59" spans="1:9" ht="14.25">
      <c r="A59" s="2"/>
      <c r="B59" s="2"/>
      <c r="C59" s="2"/>
      <c r="D59" s="2"/>
      <c r="E59" s="2"/>
      <c r="F59" s="2"/>
      <c r="G59" s="2"/>
      <c r="H59" s="2"/>
      <c r="I59" s="2"/>
    </row>
    <row r="60" spans="1:9" ht="14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>
      <c r="A61" s="2"/>
      <c r="B61" s="2"/>
      <c r="C61" s="2"/>
      <c r="D61" s="2"/>
      <c r="E61" s="2"/>
      <c r="F61" s="2"/>
      <c r="G61" s="2"/>
      <c r="H61" s="2"/>
      <c r="I61" s="2"/>
    </row>
    <row r="62" spans="1:9" ht="14.25">
      <c r="A62" s="2"/>
      <c r="B62" s="2"/>
      <c r="C62" s="2"/>
      <c r="D62" s="2"/>
      <c r="E62" s="2"/>
      <c r="F62" s="2"/>
      <c r="G62" s="2"/>
      <c r="H62" s="2"/>
      <c r="I62" s="2"/>
    </row>
    <row r="63" spans="1:9" ht="14.25">
      <c r="A63" s="2"/>
      <c r="B63" s="2"/>
      <c r="C63" s="2"/>
      <c r="D63" s="2"/>
      <c r="E63" s="2"/>
      <c r="F63" s="2"/>
      <c r="G63" s="2"/>
      <c r="H63" s="2"/>
      <c r="I63" s="2"/>
    </row>
    <row r="64" spans="1:9" ht="14.25">
      <c r="A64" s="2"/>
      <c r="B64" s="2"/>
      <c r="C64" s="2"/>
      <c r="D64" s="2"/>
      <c r="E64" s="2"/>
      <c r="F64" s="2"/>
      <c r="G64" s="2"/>
      <c r="H64" s="2"/>
      <c r="I64" s="2"/>
    </row>
    <row r="65" spans="1:9" ht="14.2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"/>
      <c r="B66" s="2"/>
      <c r="C66" s="2"/>
      <c r="D66" s="2"/>
      <c r="E66" s="2"/>
      <c r="F66" s="2"/>
      <c r="G66" s="2"/>
      <c r="H66" s="2"/>
      <c r="I66" s="2"/>
    </row>
    <row r="67" spans="1:9" ht="15.75">
      <c r="A67" s="3"/>
      <c r="B67" s="2"/>
      <c r="C67" s="2"/>
      <c r="D67" s="41" t="str">
        <f>+F1</f>
        <v> </v>
      </c>
      <c r="G67" s="2"/>
      <c r="H67" s="2"/>
      <c r="I67" s="2"/>
    </row>
    <row r="68" spans="1:9" ht="15">
      <c r="A68" s="3"/>
      <c r="B68" s="2"/>
      <c r="C68" s="2"/>
      <c r="D68" s="2"/>
      <c r="E68" s="2"/>
      <c r="F68" s="2"/>
      <c r="G68" s="2"/>
      <c r="H68" s="2"/>
      <c r="I68" s="2"/>
    </row>
    <row r="69" spans="1:9" ht="15.75">
      <c r="A69" s="50"/>
      <c r="B69" s="2"/>
      <c r="C69" s="2"/>
      <c r="D69" s="41" t="s">
        <v>218</v>
      </c>
      <c r="G69" s="2"/>
      <c r="H69" s="2"/>
      <c r="I69" s="2"/>
    </row>
    <row r="70" spans="1:9" ht="15.75">
      <c r="A70" s="50"/>
      <c r="B70" s="2"/>
      <c r="C70" s="2"/>
      <c r="D70" s="2"/>
      <c r="E70" s="2"/>
      <c r="F70" s="41"/>
      <c r="G70" s="2"/>
      <c r="H70" s="2"/>
      <c r="I70" s="2"/>
    </row>
    <row r="71" spans="1:11" ht="12.75">
      <c r="A71" s="51" t="str">
        <f>Sheet1!A44</f>
        <v>Land</v>
      </c>
      <c r="B71" s="52" t="str">
        <f>Sheet1!D44</f>
        <v> ________</v>
      </c>
      <c r="C71" s="21"/>
      <c r="D71" s="21"/>
      <c r="E71" s="51" t="str">
        <f>Sheet1!A71</f>
        <v>Personal Property (7 Yr. Property)</v>
      </c>
      <c r="F71" s="21"/>
      <c r="G71" s="21"/>
      <c r="H71" s="21"/>
      <c r="I71" s="21"/>
      <c r="J71" s="21"/>
      <c r="K71" s="21"/>
    </row>
    <row r="72" spans="1:11" ht="12.75">
      <c r="A72" s="21"/>
      <c r="B72" s="33"/>
      <c r="C72" s="21"/>
      <c r="D72" s="21"/>
      <c r="E72" s="21" t="str">
        <f>Sheet1!A72</f>
        <v> Gate Access</v>
      </c>
      <c r="F72" s="21"/>
      <c r="G72" s="21"/>
      <c r="H72" s="21"/>
      <c r="I72" s="52" t="str">
        <f>Sheet1!D72</f>
        <v> ________</v>
      </c>
      <c r="J72" s="21"/>
      <c r="K72" s="21"/>
    </row>
    <row r="73" spans="1:11" ht="12.75">
      <c r="A73" s="51" t="str">
        <f>Sheet1!A46</f>
        <v>Building/Construction (39 Yr. Property)</v>
      </c>
      <c r="B73" s="33"/>
      <c r="C73" s="21"/>
      <c r="D73" s="21"/>
      <c r="E73" s="21" t="str">
        <f>Sheet1!A73</f>
        <v> Alarm System / Installation</v>
      </c>
      <c r="F73" s="21"/>
      <c r="G73" s="21"/>
      <c r="H73" s="21"/>
      <c r="I73" s="52" t="str">
        <f>Sheet1!D73</f>
        <v> ________</v>
      </c>
      <c r="J73" s="21"/>
      <c r="K73" s="21"/>
    </row>
    <row r="74" spans="1:11" ht="12.75">
      <c r="A74" s="21" t="str">
        <f>Sheet1!A47</f>
        <v> Sitework</v>
      </c>
      <c r="B74" s="52" t="str">
        <f>Sheet1!D47</f>
        <v> ________</v>
      </c>
      <c r="C74" s="21"/>
      <c r="D74" s="21"/>
      <c r="E74" s="21" t="str">
        <f>Sheet1!A74</f>
        <v> Fire Alarm System</v>
      </c>
      <c r="F74" s="21"/>
      <c r="G74" s="21"/>
      <c r="H74" s="21"/>
      <c r="I74" s="52" t="str">
        <f>Sheet1!D74</f>
        <v> ________</v>
      </c>
      <c r="J74" s="21"/>
      <c r="K74" s="21"/>
    </row>
    <row r="75" spans="1:11" ht="12.75">
      <c r="A75" s="21" t="str">
        <f>Sheet1!A48</f>
        <v> Concrete</v>
      </c>
      <c r="B75" s="52" t="str">
        <f>Sheet1!D48</f>
        <v> ________</v>
      </c>
      <c r="C75" s="21"/>
      <c r="D75" s="21"/>
      <c r="E75" s="21" t="str">
        <f>Sheet1!A75</f>
        <v> Cameras / Other Security</v>
      </c>
      <c r="F75" s="21"/>
      <c r="G75" s="21"/>
      <c r="H75" s="21"/>
      <c r="I75" s="52" t="str">
        <f>Sheet1!D75</f>
        <v> ________</v>
      </c>
      <c r="J75" s="21"/>
      <c r="K75" s="21"/>
    </row>
    <row r="76" spans="1:11" ht="12.75">
      <c r="A76" s="21" t="str">
        <f>Sheet1!A49</f>
        <v> Block</v>
      </c>
      <c r="B76" s="52" t="str">
        <f>Sheet1!D49</f>
        <v> ________</v>
      </c>
      <c r="C76" s="21"/>
      <c r="D76" s="21"/>
      <c r="E76" s="21" t="str">
        <f>Sheet1!A76</f>
        <v> Office Furniture / Equip</v>
      </c>
      <c r="F76" s="21"/>
      <c r="G76" s="21"/>
      <c r="H76" s="21"/>
      <c r="I76" s="52" t="str">
        <f>Sheet1!D76</f>
        <v> ________</v>
      </c>
      <c r="J76" s="21"/>
      <c r="K76" s="21"/>
    </row>
    <row r="77" spans="1:11" ht="12.75">
      <c r="A77" s="21" t="str">
        <f>Sheet1!A50</f>
        <v> Building(s)</v>
      </c>
      <c r="B77" s="52" t="str">
        <f>Sheet1!D50</f>
        <v> ________</v>
      </c>
      <c r="C77" s="21"/>
      <c r="D77" s="21"/>
      <c r="E77" s="21" t="str">
        <f>Sheet1!A77</f>
        <v> Mgmt / Accounting System</v>
      </c>
      <c r="F77" s="21"/>
      <c r="G77" s="21"/>
      <c r="H77" s="21"/>
      <c r="I77" s="52" t="str">
        <f>Sheet1!D77</f>
        <v> ________</v>
      </c>
      <c r="J77" s="21"/>
      <c r="K77" s="21"/>
    </row>
    <row r="78" spans="1:11" ht="12.75">
      <c r="A78" s="21" t="str">
        <f>Sheet1!A51</f>
        <v> Office</v>
      </c>
      <c r="B78" s="52" t="str">
        <f>Sheet1!D51</f>
        <v> ________</v>
      </c>
      <c r="C78" s="21"/>
      <c r="D78" s="21"/>
      <c r="E78" s="21" t="str">
        <f>Sheet1!A78</f>
        <v> Signage</v>
      </c>
      <c r="F78" s="21"/>
      <c r="G78" s="21"/>
      <c r="H78" s="21"/>
      <c r="I78" s="52" t="str">
        <f>Sheet1!D78</f>
        <v> ________</v>
      </c>
      <c r="J78" s="21"/>
      <c r="K78" s="21"/>
    </row>
    <row r="79" spans="1:11" ht="12.75">
      <c r="A79" s="21" t="str">
        <f>Sheet1!A52</f>
        <v> Apartment</v>
      </c>
      <c r="B79" s="52" t="str">
        <f>Sheet1!D52</f>
        <v> ________</v>
      </c>
      <c r="C79" s="21"/>
      <c r="D79" s="21"/>
      <c r="E79" s="21" t="str">
        <f>Sheet1!A79</f>
        <v> ______________</v>
      </c>
      <c r="F79" s="21"/>
      <c r="G79" s="21"/>
      <c r="H79" s="21"/>
      <c r="I79" s="52" t="str">
        <f>Sheet1!D79</f>
        <v> ________</v>
      </c>
      <c r="J79" s="21"/>
      <c r="K79" s="21"/>
    </row>
    <row r="80" spans="1:11" ht="12.75">
      <c r="A80" s="21" t="str">
        <f>Sheet1!A53</f>
        <v> HVAC</v>
      </c>
      <c r="B80" s="52" t="str">
        <f>Sheet1!D53</f>
        <v> ________</v>
      </c>
      <c r="C80" s="21"/>
      <c r="D80" s="21"/>
      <c r="E80" s="21" t="str">
        <f>Sheet1!A80</f>
        <v> ______________</v>
      </c>
      <c r="F80" s="21"/>
      <c r="G80" s="21"/>
      <c r="H80" s="21"/>
      <c r="I80" s="52" t="str">
        <f>Sheet1!D80</f>
        <v> ________</v>
      </c>
      <c r="J80" s="53"/>
      <c r="K80" s="21"/>
    </row>
    <row r="81" spans="1:11" ht="12.75">
      <c r="A81" s="21" t="str">
        <f>Sheet1!A54</f>
        <v> Plumbing</v>
      </c>
      <c r="B81" s="52" t="str">
        <f>Sheet1!D54</f>
        <v> ________</v>
      </c>
      <c r="C81" s="21"/>
      <c r="D81" s="21"/>
      <c r="E81" s="21"/>
      <c r="F81" s="21"/>
      <c r="G81" s="21"/>
      <c r="H81" s="21"/>
      <c r="I81" s="52"/>
      <c r="J81" s="21"/>
      <c r="K81" s="21"/>
    </row>
    <row r="82" spans="1:11" ht="12.75">
      <c r="A82" s="21" t="str">
        <f>Sheet1!A55</f>
        <v> Electric/Lighting</v>
      </c>
      <c r="B82" s="52" t="str">
        <f>Sheet1!D55</f>
        <v> ________</v>
      </c>
      <c r="C82" s="21"/>
      <c r="D82" s="21"/>
      <c r="E82" s="51" t="str">
        <f>Sheet1!A82</f>
        <v>Development</v>
      </c>
      <c r="F82" s="21"/>
      <c r="G82" s="21"/>
      <c r="H82" s="21"/>
      <c r="I82" s="52"/>
      <c r="J82" s="21"/>
      <c r="K82" s="21"/>
    </row>
    <row r="83" spans="1:11" ht="12.75">
      <c r="A83" s="21" t="str">
        <f>Sheet1!A56</f>
        <v> Ballards</v>
      </c>
      <c r="B83" s="52" t="str">
        <f>Sheet1!D56</f>
        <v> ________</v>
      </c>
      <c r="C83" s="21"/>
      <c r="D83" s="21"/>
      <c r="E83" s="21" t="str">
        <f>Sheet1!A83</f>
        <v> Legal Fee</v>
      </c>
      <c r="F83" s="21"/>
      <c r="G83" s="21"/>
      <c r="H83" s="21"/>
      <c r="I83" s="52" t="str">
        <f>Sheet1!D83</f>
        <v> ________</v>
      </c>
      <c r="J83" s="21"/>
      <c r="K83" s="21"/>
    </row>
    <row r="84" spans="1:11" ht="12.75">
      <c r="A84" s="21" t="str">
        <f>Sheet1!A57</f>
        <v> Contingency</v>
      </c>
      <c r="B84" s="52" t="str">
        <f>Sheet1!D57</f>
        <v> ________</v>
      </c>
      <c r="C84" s="21"/>
      <c r="D84" s="21"/>
      <c r="E84" s="21" t="str">
        <f>Sheet1!A84</f>
        <v> Engineer / Architect Fee</v>
      </c>
      <c r="F84" s="21"/>
      <c r="G84" s="21"/>
      <c r="H84" s="21"/>
      <c r="I84" s="52" t="str">
        <f>Sheet1!D84</f>
        <v> ________</v>
      </c>
      <c r="J84" s="21"/>
      <c r="K84" s="21"/>
    </row>
    <row r="85" spans="1:11" ht="12.75">
      <c r="A85" s="21" t="str">
        <f>Sheet1!A58</f>
        <v> ______________</v>
      </c>
      <c r="B85" s="52" t="str">
        <f>Sheet1!D58</f>
        <v> ________</v>
      </c>
      <c r="C85" s="21"/>
      <c r="D85" s="21"/>
      <c r="E85" s="21" t="str">
        <f>Sheet1!A85</f>
        <v> Consulting Fee</v>
      </c>
      <c r="F85" s="21"/>
      <c r="G85" s="21"/>
      <c r="H85" s="21"/>
      <c r="I85" s="52" t="str">
        <f>Sheet1!D85</f>
        <v> ________</v>
      </c>
      <c r="J85" s="21"/>
      <c r="K85" s="21"/>
    </row>
    <row r="86" spans="1:11" ht="12.75">
      <c r="A86" s="21" t="str">
        <f>Sheet1!A59</f>
        <v> ______________</v>
      </c>
      <c r="B86" s="52" t="str">
        <f>Sheet1!D59</f>
        <v> ________</v>
      </c>
      <c r="C86" s="21"/>
      <c r="D86" s="21"/>
      <c r="E86" s="21" t="str">
        <f>Sheet1!A86</f>
        <v> Environmental Fee</v>
      </c>
      <c r="F86" s="21"/>
      <c r="G86" s="21"/>
      <c r="H86" s="21"/>
      <c r="I86" s="52" t="str">
        <f>Sheet1!D86</f>
        <v> ________</v>
      </c>
      <c r="J86" s="21"/>
      <c r="K86" s="21"/>
    </row>
    <row r="87" spans="1:11" ht="12.75">
      <c r="A87" s="21" t="str">
        <f>Sheet1!A60</f>
        <v> ______________</v>
      </c>
      <c r="B87" s="52" t="str">
        <f>Sheet1!D60</f>
        <v> ________</v>
      </c>
      <c r="C87" s="21"/>
      <c r="D87" s="21"/>
      <c r="E87" s="21" t="str">
        <f>Sheet1!A87</f>
        <v> Appraisal Fee</v>
      </c>
      <c r="F87" s="21"/>
      <c r="G87" s="21"/>
      <c r="H87" s="21"/>
      <c r="I87" s="52" t="str">
        <f>Sheet1!D87</f>
        <v> ________</v>
      </c>
      <c r="J87" s="21"/>
      <c r="K87" s="21"/>
    </row>
    <row r="88" spans="1:11" ht="12.75">
      <c r="A88" s="21" t="str">
        <f>Sheet1!A61</f>
        <v> ______________</v>
      </c>
      <c r="B88" s="52" t="str">
        <f>Sheet1!D61</f>
        <v> ________</v>
      </c>
      <c r="C88" s="53"/>
      <c r="D88" s="21"/>
      <c r="E88" s="21" t="str">
        <f>Sheet1!A88</f>
        <v> Permits / Zoning Fee</v>
      </c>
      <c r="F88" s="21"/>
      <c r="G88" s="21"/>
      <c r="H88" s="21"/>
      <c r="I88" s="52" t="str">
        <f>Sheet1!D88</f>
        <v> ________</v>
      </c>
      <c r="J88" s="21"/>
      <c r="K88" s="21"/>
    </row>
    <row r="89" spans="1:11" ht="12.75">
      <c r="A89" s="21"/>
      <c r="B89" s="33"/>
      <c r="C89" s="21"/>
      <c r="D89" s="21"/>
      <c r="E89" s="21" t="str">
        <f>Sheet1!A89</f>
        <v> General Contractor Fee</v>
      </c>
      <c r="F89" s="21"/>
      <c r="G89" s="21"/>
      <c r="H89" s="21"/>
      <c r="I89" s="52" t="str">
        <f>Sheet1!D89</f>
        <v> ________</v>
      </c>
      <c r="J89" s="21"/>
      <c r="K89" s="21"/>
    </row>
    <row r="90" spans="1:11" ht="12.75">
      <c r="A90" s="51" t="str">
        <f>Sheet1!A63</f>
        <v>Land Improvements (15 Yr. Property)</v>
      </c>
      <c r="B90" s="33"/>
      <c r="C90" s="21"/>
      <c r="D90" s="21"/>
      <c r="E90" s="21" t="str">
        <f>Sheet1!A90</f>
        <v> ______________</v>
      </c>
      <c r="F90" s="21"/>
      <c r="G90" s="21"/>
      <c r="H90" s="21"/>
      <c r="I90" s="52" t="str">
        <f>Sheet1!D90</f>
        <v> ________</v>
      </c>
      <c r="J90" s="21"/>
      <c r="K90" s="21"/>
    </row>
    <row r="91" spans="1:11" ht="12.75">
      <c r="A91" s="21" t="str">
        <f>Sheet1!A64</f>
        <v> Paving</v>
      </c>
      <c r="B91" s="52" t="str">
        <f>Sheet1!D64</f>
        <v> ________</v>
      </c>
      <c r="C91" s="21"/>
      <c r="D91" s="21"/>
      <c r="E91" s="21" t="str">
        <f>Sheet1!A91</f>
        <v> ______________</v>
      </c>
      <c r="F91" s="21"/>
      <c r="G91" s="21"/>
      <c r="H91" s="21"/>
      <c r="I91" s="52" t="str">
        <f>Sheet1!D91</f>
        <v> ________</v>
      </c>
      <c r="J91" s="53"/>
      <c r="K91" s="21"/>
    </row>
    <row r="92" spans="1:9" ht="14.25">
      <c r="A92" s="21" t="str">
        <f>Sheet1!A65</f>
        <v> Fencing</v>
      </c>
      <c r="B92" s="52" t="str">
        <f>Sheet1!D65</f>
        <v> ________</v>
      </c>
      <c r="C92" s="2"/>
      <c r="D92" s="2"/>
      <c r="E92" s="2"/>
      <c r="F92" s="2"/>
      <c r="G92" s="2"/>
      <c r="H92" s="2"/>
      <c r="I92" s="17"/>
    </row>
    <row r="93" spans="1:9" ht="15">
      <c r="A93" s="21" t="str">
        <f>Sheet1!A66</f>
        <v> Street Sign</v>
      </c>
      <c r="B93" s="52" t="str">
        <f>Sheet1!D66</f>
        <v> ________</v>
      </c>
      <c r="C93" s="2"/>
      <c r="D93" s="2"/>
      <c r="E93" s="54" t="s">
        <v>219</v>
      </c>
      <c r="F93" s="55"/>
      <c r="G93" s="55"/>
      <c r="H93" s="55"/>
      <c r="I93" s="56"/>
    </row>
    <row r="94" spans="1:9" ht="14.25">
      <c r="A94" s="21" t="str">
        <f>Sheet1!A67</f>
        <v> Landscaping</v>
      </c>
      <c r="B94" s="52" t="str">
        <f>Sheet1!D67</f>
        <v> ________</v>
      </c>
      <c r="C94" s="2"/>
      <c r="D94" s="2"/>
      <c r="E94" s="57" t="s">
        <v>220</v>
      </c>
      <c r="F94" s="22"/>
      <c r="G94" s="22"/>
      <c r="H94" s="22"/>
      <c r="I94" s="58" t="str">
        <f>+B71</f>
        <v> ________</v>
      </c>
    </row>
    <row r="95" spans="1:9" ht="14.25">
      <c r="A95" s="21" t="str">
        <f>Sheet1!A68</f>
        <v> ______________</v>
      </c>
      <c r="B95" s="52" t="str">
        <f>Sheet1!D68</f>
        <v> ________</v>
      </c>
      <c r="C95" s="2"/>
      <c r="D95" s="2"/>
      <c r="E95" s="59" t="s">
        <v>221</v>
      </c>
      <c r="F95" s="22"/>
      <c r="G95" s="22"/>
      <c r="H95" s="22"/>
      <c r="I95" s="58">
        <f>SUM(B74:B88)</f>
        <v>0</v>
      </c>
    </row>
    <row r="96" spans="1:9" ht="14.25">
      <c r="A96" s="21" t="str">
        <f>Sheet1!A69</f>
        <v> ______________</v>
      </c>
      <c r="B96" s="52" t="str">
        <f>Sheet1!D69</f>
        <v> ________</v>
      </c>
      <c r="C96" s="20"/>
      <c r="D96" s="2"/>
      <c r="E96" s="59" t="s">
        <v>222</v>
      </c>
      <c r="F96" s="22"/>
      <c r="G96" s="22"/>
      <c r="H96" s="22"/>
      <c r="I96" s="60">
        <f>SUM(B91:B96)</f>
        <v>0</v>
      </c>
    </row>
    <row r="97" spans="1:9" ht="14.25">
      <c r="A97" s="21"/>
      <c r="B97" s="21"/>
      <c r="C97" s="2"/>
      <c r="D97" s="2"/>
      <c r="E97" s="59" t="s">
        <v>223</v>
      </c>
      <c r="F97" s="22"/>
      <c r="G97" s="22"/>
      <c r="H97" s="22"/>
      <c r="I97" s="60">
        <f>SUM(I72:I80)</f>
        <v>0</v>
      </c>
    </row>
    <row r="98" spans="2:9" ht="14.25">
      <c r="B98" s="2"/>
      <c r="C98" s="2"/>
      <c r="D98" s="2"/>
      <c r="E98" s="59" t="s">
        <v>224</v>
      </c>
      <c r="F98" s="22"/>
      <c r="G98" s="22"/>
      <c r="H98" s="22"/>
      <c r="I98" s="60">
        <f>SUM(I83:I91)</f>
        <v>0</v>
      </c>
    </row>
    <row r="99" spans="2:9" ht="14.25">
      <c r="B99" s="2"/>
      <c r="C99" s="2"/>
      <c r="D99" s="2"/>
      <c r="E99" s="59"/>
      <c r="F99" s="22"/>
      <c r="G99" s="22"/>
      <c r="H99" s="22"/>
      <c r="I99" s="61" t="s">
        <v>100</v>
      </c>
    </row>
    <row r="100" spans="2:9" ht="14.25">
      <c r="B100" s="2"/>
      <c r="C100" s="2"/>
      <c r="D100" s="2"/>
      <c r="E100" s="62"/>
      <c r="F100" s="12" t="s">
        <v>225</v>
      </c>
      <c r="G100" s="12"/>
      <c r="H100" s="12"/>
      <c r="I100" s="63">
        <f>SUM(I94:I98)</f>
        <v>0</v>
      </c>
    </row>
    <row r="101" spans="1:11" ht="1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3"/>
      <c r="B102" s="2"/>
      <c r="C102" s="41" t="str">
        <f>+F1</f>
        <v> </v>
      </c>
      <c r="E102" s="2"/>
      <c r="F102" s="2"/>
      <c r="G102" s="2"/>
      <c r="H102" s="2"/>
      <c r="I102" s="2"/>
      <c r="J102" s="2"/>
      <c r="K102" s="2"/>
    </row>
    <row r="103" spans="1:11" ht="15.75">
      <c r="A103" s="3"/>
      <c r="B103" s="2"/>
      <c r="C103" s="2"/>
      <c r="D103" s="10"/>
      <c r="E103" s="2"/>
      <c r="F103" s="2"/>
      <c r="G103" s="2"/>
      <c r="H103" s="2"/>
      <c r="I103" s="2"/>
      <c r="J103" s="2"/>
      <c r="K103" s="2"/>
    </row>
    <row r="104" spans="1:11" ht="15.75">
      <c r="A104" s="10"/>
      <c r="B104" s="2"/>
      <c r="C104" s="41" t="s">
        <v>226</v>
      </c>
      <c r="E104" s="2"/>
      <c r="F104" s="2"/>
      <c r="G104" s="2"/>
      <c r="H104" s="2"/>
      <c r="I104" s="2"/>
      <c r="J104" s="2"/>
      <c r="K104" s="2"/>
    </row>
    <row r="105" spans="1:1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>
      <c r="A106" s="2"/>
      <c r="B106" s="2"/>
      <c r="C106" s="17"/>
      <c r="D106" s="17"/>
      <c r="E106" s="17"/>
      <c r="F106" s="17"/>
      <c r="G106" s="17" t="str">
        <f>Sheet1!H100</f>
        <v>Gross</v>
      </c>
      <c r="I106" s="2"/>
      <c r="J106" s="2"/>
      <c r="K106" s="2"/>
    </row>
    <row r="107" spans="1:11" ht="14.25">
      <c r="A107" s="2"/>
      <c r="B107" s="2"/>
      <c r="C107" s="17"/>
      <c r="D107" s="17"/>
      <c r="E107" s="17"/>
      <c r="F107" s="17" t="str">
        <f>Sheet1!G101</f>
        <v>Monthly</v>
      </c>
      <c r="G107" s="17" t="str">
        <f>Sheet1!H101</f>
        <v>Annual</v>
      </c>
      <c r="I107" s="2"/>
      <c r="J107" s="2"/>
      <c r="K107" s="2"/>
    </row>
    <row r="108" spans="1:11" ht="14.25">
      <c r="A108" s="2"/>
      <c r="B108" s="2"/>
      <c r="C108" s="17" t="str">
        <f>Sheet1!D102</f>
        <v>Space</v>
      </c>
      <c r="D108" s="17" t="str">
        <f>Sheet1!E102</f>
        <v>No. of</v>
      </c>
      <c r="E108" s="17" t="str">
        <f>Sheet1!F102</f>
        <v>Rentable</v>
      </c>
      <c r="F108" s="17" t="str">
        <f>Sheet1!G102</f>
        <v>Rental</v>
      </c>
      <c r="G108" s="17" t="str">
        <f>Sheet1!H102</f>
        <v>Income</v>
      </c>
      <c r="I108" s="2"/>
      <c r="J108" s="2"/>
      <c r="K108" s="2"/>
    </row>
    <row r="109" spans="1:11" ht="14.25">
      <c r="A109" s="2"/>
      <c r="B109" s="2"/>
      <c r="C109" s="29" t="str">
        <f>Sheet1!D103</f>
        <v>Size</v>
      </c>
      <c r="D109" s="29" t="str">
        <f>Sheet1!E103</f>
        <v>Spaces</v>
      </c>
      <c r="E109" s="29" t="str">
        <f>Sheet1!F103</f>
        <v>Sq. Ft.</v>
      </c>
      <c r="F109" s="29" t="str">
        <f>Sheet1!G103</f>
        <v>Rate</v>
      </c>
      <c r="G109" s="29" t="str">
        <f>Sheet1!H103</f>
        <v>(GAI)</v>
      </c>
      <c r="I109" s="2"/>
      <c r="J109" s="2"/>
      <c r="K109" s="2"/>
    </row>
    <row r="110" spans="1:11" ht="14.25">
      <c r="A110" s="2"/>
      <c r="B110" s="2"/>
      <c r="C110" s="64"/>
      <c r="D110" s="64"/>
      <c r="E110" s="64"/>
      <c r="F110" s="64"/>
      <c r="G110" s="64"/>
      <c r="I110" s="2"/>
      <c r="J110" s="2"/>
      <c r="K110" s="2"/>
    </row>
    <row r="111" spans="1:11" ht="14.25">
      <c r="A111" s="2" t="str">
        <f>Sheet1!A105</f>
        <v>Regular Space</v>
      </c>
      <c r="B111" s="2"/>
      <c r="C111" s="17" t="str">
        <f>Sheet1!D105</f>
        <v>5x 5</v>
      </c>
      <c r="D111" s="2" t="str">
        <f>Sheet1!E105</f>
        <v> _______</v>
      </c>
      <c r="E111" s="2" t="e">
        <f>Sheet1!F105</f>
        <v>#VALUE!</v>
      </c>
      <c r="F111" s="2" t="str">
        <f>Sheet1!G105</f>
        <v> _______</v>
      </c>
      <c r="G111" s="2" t="e">
        <f>Sheet1!H105</f>
        <v>#VALUE!</v>
      </c>
      <c r="I111" s="2"/>
      <c r="J111" s="2"/>
      <c r="K111" s="2"/>
    </row>
    <row r="112" spans="1:11" ht="14.25">
      <c r="A112" s="2" t="str">
        <f>Sheet1!A106</f>
        <v>Climate Controlled Space</v>
      </c>
      <c r="B112" s="2"/>
      <c r="C112" s="17" t="str">
        <f>Sheet1!D106</f>
        <v>5x 5</v>
      </c>
      <c r="D112" s="2" t="str">
        <f>Sheet1!E106</f>
        <v> _______</v>
      </c>
      <c r="E112" s="2" t="e">
        <f>Sheet1!F106</f>
        <v>#VALUE!</v>
      </c>
      <c r="F112" s="2" t="str">
        <f>Sheet1!G106</f>
        <v> _______</v>
      </c>
      <c r="G112" s="2" t="e">
        <f>Sheet1!H106</f>
        <v>#VALUE!</v>
      </c>
      <c r="I112" s="2"/>
      <c r="J112" s="2"/>
      <c r="K112" s="2"/>
    </row>
    <row r="113" spans="1:11" ht="14.25">
      <c r="A113" s="2" t="str">
        <f>Sheet1!A107</f>
        <v>Regular Space</v>
      </c>
      <c r="B113" s="2"/>
      <c r="C113" s="17" t="str">
        <f>Sheet1!D107</f>
        <v>5x10</v>
      </c>
      <c r="D113" s="2" t="str">
        <f>Sheet1!E107</f>
        <v> _______</v>
      </c>
      <c r="E113" s="2" t="e">
        <f>Sheet1!F107</f>
        <v>#VALUE!</v>
      </c>
      <c r="F113" s="2" t="str">
        <f>Sheet1!G107</f>
        <v> _______</v>
      </c>
      <c r="G113" s="2" t="e">
        <f>Sheet1!H107</f>
        <v>#VALUE!</v>
      </c>
      <c r="I113" s="2"/>
      <c r="J113" s="2"/>
      <c r="K113" s="2"/>
    </row>
    <row r="114" spans="1:11" ht="14.25">
      <c r="A114" s="2" t="str">
        <f>Sheet1!A108</f>
        <v>Climate Controlled Space</v>
      </c>
      <c r="B114" s="2"/>
      <c r="C114" s="17" t="str">
        <f>Sheet1!D108</f>
        <v>5x10</v>
      </c>
      <c r="D114" s="2" t="str">
        <f>Sheet1!E108</f>
        <v> _______</v>
      </c>
      <c r="E114" s="2" t="e">
        <f>Sheet1!F108</f>
        <v>#VALUE!</v>
      </c>
      <c r="F114" s="2" t="str">
        <f>Sheet1!G108</f>
        <v> _______</v>
      </c>
      <c r="G114" s="2" t="e">
        <f>Sheet1!H108</f>
        <v>#VALUE!</v>
      </c>
      <c r="I114" s="2"/>
      <c r="J114" s="2"/>
      <c r="K114" s="2"/>
    </row>
    <row r="115" spans="1:11" ht="14.25">
      <c r="A115" s="2" t="str">
        <f>Sheet1!A109</f>
        <v>Regular Space</v>
      </c>
      <c r="B115" s="2"/>
      <c r="C115" s="17" t="str">
        <f>Sheet1!D109</f>
        <v>10x10</v>
      </c>
      <c r="D115" s="2" t="str">
        <f>Sheet1!E109</f>
        <v> _______</v>
      </c>
      <c r="E115" s="2" t="e">
        <f>Sheet1!F109</f>
        <v>#VALUE!</v>
      </c>
      <c r="F115" s="2" t="str">
        <f>Sheet1!G109</f>
        <v> _______</v>
      </c>
      <c r="G115" s="2" t="e">
        <f>Sheet1!H109</f>
        <v>#VALUE!</v>
      </c>
      <c r="I115" s="2"/>
      <c r="J115" s="2"/>
      <c r="K115" s="2"/>
    </row>
    <row r="116" spans="1:11" ht="14.25">
      <c r="A116" s="2" t="str">
        <f>Sheet1!A110</f>
        <v>Climate Controlled Space</v>
      </c>
      <c r="B116" s="2"/>
      <c r="C116" s="17" t="str">
        <f>Sheet1!D110</f>
        <v>10x10</v>
      </c>
      <c r="D116" s="2" t="str">
        <f>Sheet1!E110</f>
        <v> _______</v>
      </c>
      <c r="E116" s="2" t="e">
        <f>Sheet1!F110</f>
        <v>#VALUE!</v>
      </c>
      <c r="F116" s="2" t="str">
        <f>Sheet1!G110</f>
        <v> _______</v>
      </c>
      <c r="G116" s="2" t="e">
        <f>Sheet1!H110</f>
        <v>#VALUE!</v>
      </c>
      <c r="I116" s="2"/>
      <c r="J116" s="2"/>
      <c r="K116" s="2"/>
    </row>
    <row r="117" spans="1:11" ht="14.25">
      <c r="A117" s="2" t="str">
        <f>Sheet1!A111</f>
        <v>Regular Space</v>
      </c>
      <c r="B117" s="2"/>
      <c r="C117" s="17" t="str">
        <f>Sheet1!D111</f>
        <v>10x15</v>
      </c>
      <c r="D117" s="2" t="str">
        <f>Sheet1!E111</f>
        <v> _______</v>
      </c>
      <c r="E117" s="2" t="e">
        <f>Sheet1!F111</f>
        <v>#VALUE!</v>
      </c>
      <c r="F117" s="2" t="str">
        <f>Sheet1!G111</f>
        <v> _______</v>
      </c>
      <c r="G117" s="2" t="e">
        <f>Sheet1!H111</f>
        <v>#VALUE!</v>
      </c>
      <c r="I117" s="2"/>
      <c r="J117" s="2"/>
      <c r="K117" s="2"/>
    </row>
    <row r="118" spans="1:11" ht="14.25">
      <c r="A118" s="2" t="str">
        <f>Sheet1!A112</f>
        <v>Climate Controlled Space</v>
      </c>
      <c r="B118" s="2"/>
      <c r="C118" s="17" t="str">
        <f>Sheet1!D112</f>
        <v>10x15</v>
      </c>
      <c r="D118" s="2" t="str">
        <f>Sheet1!E112</f>
        <v> _______</v>
      </c>
      <c r="E118" s="2" t="e">
        <f>Sheet1!F112</f>
        <v>#VALUE!</v>
      </c>
      <c r="F118" s="2" t="str">
        <f>Sheet1!G112</f>
        <v> _______</v>
      </c>
      <c r="G118" s="2" t="e">
        <f>Sheet1!H112</f>
        <v>#VALUE!</v>
      </c>
      <c r="I118" s="2"/>
      <c r="J118" s="2"/>
      <c r="K118" s="2"/>
    </row>
    <row r="119" spans="1:11" ht="14.25">
      <c r="A119" s="2" t="str">
        <f>Sheet1!A113</f>
        <v>Regular Space</v>
      </c>
      <c r="B119" s="2"/>
      <c r="C119" s="17" t="str">
        <f>Sheet1!D113</f>
        <v>10x20</v>
      </c>
      <c r="D119" s="2" t="str">
        <f>Sheet1!E113</f>
        <v> _______</v>
      </c>
      <c r="E119" s="2" t="e">
        <f>Sheet1!F113</f>
        <v>#VALUE!</v>
      </c>
      <c r="F119" s="2" t="str">
        <f>Sheet1!G113</f>
        <v> _______</v>
      </c>
      <c r="G119" s="2" t="e">
        <f>Sheet1!H113</f>
        <v>#VALUE!</v>
      </c>
      <c r="I119" s="2"/>
      <c r="J119" s="2"/>
      <c r="K119" s="2"/>
    </row>
    <row r="120" spans="1:11" ht="14.25">
      <c r="A120" s="2" t="str">
        <f>Sheet1!A114</f>
        <v>Climate Controlled Space</v>
      </c>
      <c r="B120" s="2"/>
      <c r="C120" s="17" t="str">
        <f>Sheet1!D114</f>
        <v>10x20</v>
      </c>
      <c r="D120" s="2" t="str">
        <f>Sheet1!E114</f>
        <v> _______</v>
      </c>
      <c r="E120" s="2" t="e">
        <f>Sheet1!F114</f>
        <v>#VALUE!</v>
      </c>
      <c r="F120" s="2" t="str">
        <f>Sheet1!G114</f>
        <v> _______</v>
      </c>
      <c r="G120" s="2" t="e">
        <f>Sheet1!H114</f>
        <v>#VALUE!</v>
      </c>
      <c r="I120" s="2"/>
      <c r="J120" s="2"/>
      <c r="K120" s="2"/>
    </row>
    <row r="121" spans="1:11" ht="14.25">
      <c r="A121" s="2" t="str">
        <f>Sheet1!A115</f>
        <v>Regular Space</v>
      </c>
      <c r="B121" s="2"/>
      <c r="C121" s="17" t="str">
        <f>Sheet1!D115</f>
        <v>10x25</v>
      </c>
      <c r="D121" s="2" t="str">
        <f>Sheet1!E115</f>
        <v> _______</v>
      </c>
      <c r="E121" s="2" t="e">
        <f>Sheet1!F115</f>
        <v>#VALUE!</v>
      </c>
      <c r="F121" s="2" t="str">
        <f>Sheet1!G115</f>
        <v> _______</v>
      </c>
      <c r="G121" s="2" t="e">
        <f>Sheet1!H115</f>
        <v>#VALUE!</v>
      </c>
      <c r="I121" s="2"/>
      <c r="J121" s="2"/>
      <c r="K121" s="2"/>
    </row>
    <row r="122" spans="1:11" ht="14.25">
      <c r="A122" s="2" t="str">
        <f>Sheet1!A116</f>
        <v>Climate Controlled Space</v>
      </c>
      <c r="B122" s="2"/>
      <c r="C122" s="17" t="str">
        <f>Sheet1!D116</f>
        <v>10x25</v>
      </c>
      <c r="D122" s="2" t="str">
        <f>Sheet1!E116</f>
        <v> _______</v>
      </c>
      <c r="E122" s="2" t="e">
        <f>Sheet1!F116</f>
        <v>#VALUE!</v>
      </c>
      <c r="F122" s="2" t="str">
        <f>Sheet1!G116</f>
        <v> _______</v>
      </c>
      <c r="G122" s="2" t="e">
        <f>Sheet1!H116</f>
        <v>#VALUE!</v>
      </c>
      <c r="I122" s="2"/>
      <c r="J122" s="2"/>
      <c r="K122" s="2"/>
    </row>
    <row r="123" spans="1:11" ht="14.25">
      <c r="A123" s="2" t="str">
        <f>Sheet1!A117</f>
        <v>Regular Space</v>
      </c>
      <c r="B123" s="2"/>
      <c r="C123" s="17" t="str">
        <f>Sheet1!D117</f>
        <v> ______</v>
      </c>
      <c r="D123" s="2" t="str">
        <f>Sheet1!E117</f>
        <v> _______</v>
      </c>
      <c r="E123" s="17" t="str">
        <f>Sheet1!F117</f>
        <v> ______</v>
      </c>
      <c r="F123" s="2" t="str">
        <f>Sheet1!G117</f>
        <v> _______</v>
      </c>
      <c r="G123" s="2" t="e">
        <f>Sheet1!H117</f>
        <v>#VALUE!</v>
      </c>
      <c r="I123" s="2"/>
      <c r="J123" s="2"/>
      <c r="K123" s="2"/>
    </row>
    <row r="124" spans="1:11" ht="14.25">
      <c r="A124" s="2" t="str">
        <f>Sheet1!A118</f>
        <v>Climate Controlled Space</v>
      </c>
      <c r="B124" s="2"/>
      <c r="C124" s="17" t="str">
        <f>Sheet1!D118</f>
        <v> ______</v>
      </c>
      <c r="D124" s="2" t="str">
        <f>Sheet1!E118</f>
        <v> _______</v>
      </c>
      <c r="E124" s="17" t="str">
        <f>Sheet1!F118</f>
        <v> ______</v>
      </c>
      <c r="F124" s="2" t="str">
        <f>Sheet1!G118</f>
        <v> _______</v>
      </c>
      <c r="G124" s="2" t="e">
        <f>Sheet1!H118</f>
        <v>#VALUE!</v>
      </c>
      <c r="I124" s="2"/>
      <c r="J124" s="2"/>
      <c r="K124" s="2"/>
    </row>
    <row r="125" spans="1:11" ht="14.25">
      <c r="A125" s="2" t="str">
        <f>Sheet1!A119</f>
        <v>Regular Space</v>
      </c>
      <c r="B125" s="2"/>
      <c r="C125" s="17" t="str">
        <f>Sheet1!D119</f>
        <v> ______</v>
      </c>
      <c r="D125" s="2" t="str">
        <f>Sheet1!E119</f>
        <v> _______</v>
      </c>
      <c r="E125" s="17" t="str">
        <f>Sheet1!F119</f>
        <v> ______</v>
      </c>
      <c r="F125" s="2" t="str">
        <f>Sheet1!G119</f>
        <v> _______</v>
      </c>
      <c r="G125" s="2" t="e">
        <f>Sheet1!H119</f>
        <v>#VALUE!</v>
      </c>
      <c r="I125" s="2"/>
      <c r="J125" s="2"/>
      <c r="K125" s="2"/>
    </row>
    <row r="126" spans="1:11" ht="14.25">
      <c r="A126" s="2" t="str">
        <f>Sheet1!A120</f>
        <v>Climate Controlled Space</v>
      </c>
      <c r="B126" s="2"/>
      <c r="C126" s="17" t="str">
        <f>Sheet1!D120</f>
        <v> ______</v>
      </c>
      <c r="D126" s="2" t="str">
        <f>Sheet1!E120</f>
        <v> _______</v>
      </c>
      <c r="E126" s="17" t="str">
        <f>Sheet1!F120</f>
        <v> ______</v>
      </c>
      <c r="F126" s="2" t="str">
        <f>Sheet1!G120</f>
        <v> _______</v>
      </c>
      <c r="G126" s="2" t="e">
        <f>Sheet1!H120</f>
        <v>#VALUE!</v>
      </c>
      <c r="I126" s="2"/>
      <c r="J126" s="2"/>
      <c r="K126" s="2"/>
    </row>
    <row r="127" spans="1:11" ht="14.25">
      <c r="A127" s="2" t="str">
        <f>Sheet1!A121</f>
        <v>Regular Space</v>
      </c>
      <c r="B127" s="2"/>
      <c r="C127" s="17" t="str">
        <f>Sheet1!D121</f>
        <v> ______</v>
      </c>
      <c r="D127" s="2" t="str">
        <f>Sheet1!E121</f>
        <v> _______</v>
      </c>
      <c r="E127" s="17" t="str">
        <f>Sheet1!F121</f>
        <v> ______</v>
      </c>
      <c r="F127" s="2" t="str">
        <f>Sheet1!G121</f>
        <v> _______</v>
      </c>
      <c r="G127" s="2" t="e">
        <f>Sheet1!H121</f>
        <v>#VALUE!</v>
      </c>
      <c r="I127" s="2"/>
      <c r="J127" s="2"/>
      <c r="K127" s="2"/>
    </row>
    <row r="128" spans="1:11" ht="14.25">
      <c r="A128" s="2" t="str">
        <f>Sheet1!A122</f>
        <v>Climate Controlled Space</v>
      </c>
      <c r="B128" s="2"/>
      <c r="C128" s="17" t="str">
        <f>Sheet1!D122</f>
        <v> ______</v>
      </c>
      <c r="D128" s="2" t="str">
        <f>Sheet1!E122</f>
        <v> _______</v>
      </c>
      <c r="E128" s="17" t="str">
        <f>Sheet1!F122</f>
        <v> ______</v>
      </c>
      <c r="F128" s="2" t="str">
        <f>Sheet1!G122</f>
        <v> _______</v>
      </c>
      <c r="G128" s="2" t="e">
        <f>Sheet1!H122</f>
        <v>#VALUE!</v>
      </c>
      <c r="I128" s="2"/>
      <c r="J128" s="2"/>
      <c r="K128" s="2"/>
    </row>
    <row r="129" spans="1:11" ht="14.25">
      <c r="A129" s="2" t="str">
        <f>Sheet1!A123</f>
        <v>Regular Space</v>
      </c>
      <c r="B129" s="2"/>
      <c r="C129" s="17" t="str">
        <f>Sheet1!D123</f>
        <v> ______</v>
      </c>
      <c r="D129" s="2" t="str">
        <f>Sheet1!E123</f>
        <v> _______</v>
      </c>
      <c r="E129" s="17" t="str">
        <f>Sheet1!F123</f>
        <v> ______</v>
      </c>
      <c r="F129" s="2" t="str">
        <f>Sheet1!G123</f>
        <v> _______</v>
      </c>
      <c r="G129" s="2" t="e">
        <f>Sheet1!H123</f>
        <v>#VALUE!</v>
      </c>
      <c r="I129" s="2"/>
      <c r="J129" s="2"/>
      <c r="K129" s="2"/>
    </row>
    <row r="130" spans="1:11" ht="14.25">
      <c r="A130" s="2" t="str">
        <f>Sheet1!A124</f>
        <v>Climate Controlled Space</v>
      </c>
      <c r="B130" s="2"/>
      <c r="C130" s="17" t="str">
        <f>Sheet1!D124</f>
        <v> ______</v>
      </c>
      <c r="D130" s="2" t="str">
        <f>Sheet1!E124</f>
        <v> _______</v>
      </c>
      <c r="E130" s="17" t="str">
        <f>Sheet1!F124</f>
        <v> ______</v>
      </c>
      <c r="F130" s="2" t="str">
        <f>Sheet1!G124</f>
        <v> _______</v>
      </c>
      <c r="G130" s="2" t="e">
        <f>Sheet1!H124</f>
        <v>#VALUE!</v>
      </c>
      <c r="I130" s="2"/>
      <c r="J130" s="2"/>
      <c r="K130" s="2"/>
    </row>
    <row r="131" spans="1:11" ht="14.25">
      <c r="A131" s="2"/>
      <c r="B131" s="2"/>
      <c r="C131" s="2"/>
      <c r="D131" s="2" t="s">
        <v>227</v>
      </c>
      <c r="E131" s="2" t="s">
        <v>227</v>
      </c>
      <c r="F131" s="2"/>
      <c r="G131" s="2" t="s">
        <v>227</v>
      </c>
      <c r="I131" s="2"/>
      <c r="J131" s="2"/>
      <c r="K131" s="2"/>
    </row>
    <row r="132" spans="1:11" ht="14.25">
      <c r="A132" s="2"/>
      <c r="B132" s="2"/>
      <c r="C132" s="2"/>
      <c r="D132" s="2">
        <f>Sheet1!E126</f>
        <v>0</v>
      </c>
      <c r="E132" s="2" t="e">
        <f>Sheet1!F126</f>
        <v>#VALUE!</v>
      </c>
      <c r="F132" s="2"/>
      <c r="G132" s="2" t="e">
        <f>Sheet1!H126</f>
        <v>#VALUE!</v>
      </c>
      <c r="I132" s="2"/>
      <c r="J132" s="2"/>
      <c r="K132" s="2"/>
    </row>
    <row r="133" spans="1:11" ht="14.25">
      <c r="A133" s="2"/>
      <c r="B133" s="2"/>
      <c r="C133" s="2"/>
      <c r="D133" s="2" t="s">
        <v>228</v>
      </c>
      <c r="E133" s="2" t="s">
        <v>228</v>
      </c>
      <c r="F133" s="2"/>
      <c r="G133" s="2" t="s">
        <v>228</v>
      </c>
      <c r="I133" s="2"/>
      <c r="J133" s="2"/>
      <c r="K133" s="2"/>
    </row>
    <row r="134" spans="1:11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>
      <c r="A135" s="3"/>
      <c r="B135" s="2"/>
      <c r="C135" s="2"/>
      <c r="D135" s="41" t="str">
        <f>+F1</f>
        <v> </v>
      </c>
      <c r="E135" s="2"/>
      <c r="F135" s="2"/>
      <c r="G135" s="2"/>
      <c r="H135" s="2"/>
      <c r="I135" s="2"/>
      <c r="J135" s="2"/>
      <c r="K135" s="2"/>
    </row>
    <row r="136" spans="1:11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.75">
      <c r="A137" s="3"/>
      <c r="B137" s="2"/>
      <c r="C137" s="2"/>
      <c r="D137" s="41" t="s">
        <v>229</v>
      </c>
      <c r="E137" s="2"/>
      <c r="F137" s="2"/>
      <c r="G137" s="2"/>
      <c r="H137" s="2"/>
      <c r="I137" s="2"/>
      <c r="J137" s="2"/>
      <c r="K137" s="2"/>
    </row>
    <row r="138" spans="1:11" ht="15.75">
      <c r="A138" s="3"/>
      <c r="B138" s="2"/>
      <c r="C138" s="2"/>
      <c r="D138" s="41"/>
      <c r="E138" s="2"/>
      <c r="F138" s="2"/>
      <c r="G138" s="2"/>
      <c r="H138" s="2"/>
      <c r="I138" s="2"/>
      <c r="J138" s="2"/>
      <c r="K138" s="2"/>
    </row>
    <row r="139" spans="1:11" ht="15.75">
      <c r="A139" s="3"/>
      <c r="B139" s="2"/>
      <c r="C139" s="2"/>
      <c r="D139" s="41"/>
      <c r="E139" s="2"/>
      <c r="F139" s="2"/>
      <c r="G139" s="2"/>
      <c r="H139" s="2"/>
      <c r="I139" s="2"/>
      <c r="J139" s="2"/>
      <c r="K139" s="2"/>
    </row>
    <row r="140" spans="1:11" ht="14.25">
      <c r="A140" s="2"/>
      <c r="B140" s="2"/>
      <c r="C140" s="2" t="str">
        <f>Sheet1!C138</f>
        <v>Occupancy</v>
      </c>
      <c r="D140" s="2"/>
      <c r="E140" s="2"/>
      <c r="F140" s="2"/>
      <c r="G140" s="2" t="str">
        <f>Sheet1!G138</f>
        <v>Occupancy</v>
      </c>
      <c r="H140" s="2"/>
      <c r="I140" s="2"/>
      <c r="J140" s="2"/>
      <c r="K140" s="2"/>
    </row>
    <row r="141" spans="1:11" ht="14.25">
      <c r="A141" s="2"/>
      <c r="B141" s="2"/>
      <c r="C141" s="12" t="str">
        <f>Sheet1!C139</f>
        <v>Level</v>
      </c>
      <c r="D141" s="2"/>
      <c r="E141" s="2"/>
      <c r="F141" s="2"/>
      <c r="G141" s="12" t="str">
        <f>Sheet1!G139</f>
        <v>Level</v>
      </c>
      <c r="H141" s="2"/>
      <c r="I141" s="2"/>
      <c r="J141" s="2"/>
      <c r="K141" s="2"/>
    </row>
    <row r="142" spans="1:11" ht="14.25">
      <c r="A142" s="2"/>
      <c r="B142" s="2" t="str">
        <f>Sheet1!B140</f>
        <v>Month 1</v>
      </c>
      <c r="C142" s="2" t="str">
        <f>Sheet1!C140</f>
        <v>Construction</v>
      </c>
      <c r="D142" s="2"/>
      <c r="E142" s="2"/>
      <c r="F142" s="2" t="str">
        <f>Sheet1!F140</f>
        <v>Month 13</v>
      </c>
      <c r="G142" s="25" t="str">
        <f>Sheet1!G140</f>
        <v>_______</v>
      </c>
      <c r="H142" s="2"/>
      <c r="I142" s="2"/>
      <c r="J142" s="2"/>
      <c r="K142" s="2"/>
    </row>
    <row r="143" spans="1:11" ht="14.25">
      <c r="A143" s="2"/>
      <c r="B143" s="2" t="str">
        <f>Sheet1!B141</f>
        <v>Month 2</v>
      </c>
      <c r="C143" s="2" t="str">
        <f>Sheet1!C141</f>
        <v>Construction</v>
      </c>
      <c r="D143" s="2"/>
      <c r="E143" s="2"/>
      <c r="F143" s="2" t="str">
        <f>Sheet1!F141</f>
        <v>Month 14</v>
      </c>
      <c r="G143" s="25" t="str">
        <f>Sheet1!G141</f>
        <v>_______</v>
      </c>
      <c r="H143" s="2"/>
      <c r="I143" s="2"/>
      <c r="J143" s="2"/>
      <c r="K143" s="2"/>
    </row>
    <row r="144" spans="1:11" ht="14.25">
      <c r="A144" s="2"/>
      <c r="B144" s="2" t="str">
        <f>Sheet1!B142</f>
        <v>Month 3</v>
      </c>
      <c r="C144" s="2" t="str">
        <f>Sheet1!C142</f>
        <v>Construction</v>
      </c>
      <c r="D144" s="2"/>
      <c r="E144" s="2"/>
      <c r="F144" s="2" t="str">
        <f>Sheet1!F142</f>
        <v>Month 15</v>
      </c>
      <c r="G144" s="25" t="str">
        <f>Sheet1!G142</f>
        <v>_______</v>
      </c>
      <c r="H144" s="2"/>
      <c r="I144" s="2"/>
      <c r="J144" s="2"/>
      <c r="K144" s="2"/>
    </row>
    <row r="145" spans="1:11" ht="14.25">
      <c r="A145" s="2"/>
      <c r="B145" s="2" t="str">
        <f>Sheet1!B143</f>
        <v>Month 4</v>
      </c>
      <c r="C145" s="2" t="str">
        <f>Sheet1!C143</f>
        <v>Construction</v>
      </c>
      <c r="D145" s="2"/>
      <c r="E145" s="2"/>
      <c r="F145" s="2" t="str">
        <f>Sheet1!F143</f>
        <v>Month 16</v>
      </c>
      <c r="G145" s="25" t="str">
        <f>Sheet1!G143</f>
        <v>_______</v>
      </c>
      <c r="H145" s="2"/>
      <c r="I145" s="2"/>
      <c r="J145" s="2"/>
      <c r="K145" s="2"/>
    </row>
    <row r="146" spans="1:11" ht="14.25">
      <c r="A146" s="2"/>
      <c r="B146" s="2" t="str">
        <f>Sheet1!B144</f>
        <v>Month 5</v>
      </c>
      <c r="C146" s="2" t="str">
        <f>Sheet1!C144</f>
        <v>Construction</v>
      </c>
      <c r="D146" s="2"/>
      <c r="E146" s="2"/>
      <c r="F146" s="2" t="str">
        <f>Sheet1!F144</f>
        <v>Month 17</v>
      </c>
      <c r="G146" s="25" t="str">
        <f>Sheet1!G144</f>
        <v>_______</v>
      </c>
      <c r="H146" s="2"/>
      <c r="I146" s="2"/>
      <c r="J146" s="2"/>
      <c r="K146" s="2"/>
    </row>
    <row r="147" spans="1:11" ht="14.25">
      <c r="A147" s="2"/>
      <c r="B147" s="2" t="str">
        <f>Sheet1!B145</f>
        <v>Month 6</v>
      </c>
      <c r="C147" s="2" t="str">
        <f>Sheet1!C145</f>
        <v>Construction</v>
      </c>
      <c r="D147" s="2"/>
      <c r="E147" s="2"/>
      <c r="F147" s="2" t="str">
        <f>Sheet1!F145</f>
        <v>Month 18</v>
      </c>
      <c r="G147" s="25" t="str">
        <f>Sheet1!G145</f>
        <v>_______</v>
      </c>
      <c r="H147" s="2"/>
      <c r="I147" s="2"/>
      <c r="J147" s="2"/>
      <c r="K147" s="2"/>
    </row>
    <row r="148" spans="1:11" ht="14.25">
      <c r="A148" s="2"/>
      <c r="B148" s="2" t="str">
        <f>Sheet1!B146</f>
        <v>Month 7</v>
      </c>
      <c r="C148" s="25" t="str">
        <f>Sheet1!C146</f>
        <v> _______</v>
      </c>
      <c r="D148" s="2"/>
      <c r="E148" s="2"/>
      <c r="F148" s="2" t="str">
        <f>Sheet1!F146</f>
        <v>Month 19</v>
      </c>
      <c r="G148" s="25" t="str">
        <f>Sheet1!G146</f>
        <v>_______</v>
      </c>
      <c r="H148" s="2"/>
      <c r="I148" s="2"/>
      <c r="J148" s="2"/>
      <c r="K148" s="2"/>
    </row>
    <row r="149" spans="1:11" ht="14.25">
      <c r="A149" s="2"/>
      <c r="B149" s="2" t="str">
        <f>Sheet1!B147</f>
        <v>Month 8</v>
      </c>
      <c r="C149" s="25" t="str">
        <f>Sheet1!C147</f>
        <v> _______</v>
      </c>
      <c r="D149" s="2"/>
      <c r="E149" s="2"/>
      <c r="F149" s="2" t="str">
        <f>Sheet1!F147</f>
        <v>Month 20</v>
      </c>
      <c r="G149" s="25" t="str">
        <f>Sheet1!G147</f>
        <v>_______</v>
      </c>
      <c r="H149" s="2"/>
      <c r="I149" s="2"/>
      <c r="J149" s="2"/>
      <c r="K149" s="2"/>
    </row>
    <row r="150" spans="1:11" ht="14.25">
      <c r="A150" s="2"/>
      <c r="B150" s="2" t="str">
        <f>Sheet1!B148</f>
        <v>Month 9</v>
      </c>
      <c r="C150" s="25" t="str">
        <f>Sheet1!C148</f>
        <v> _______</v>
      </c>
      <c r="D150" s="2"/>
      <c r="E150" s="2"/>
      <c r="F150" s="2" t="str">
        <f>Sheet1!F148</f>
        <v>Month 21</v>
      </c>
      <c r="G150" s="25" t="str">
        <f>Sheet1!G148</f>
        <v>_______</v>
      </c>
      <c r="H150" s="2"/>
      <c r="I150" s="2"/>
      <c r="J150" s="2"/>
      <c r="K150" s="2"/>
    </row>
    <row r="151" spans="1:11" ht="14.25">
      <c r="A151" s="2"/>
      <c r="B151" s="2" t="str">
        <f>Sheet1!B149</f>
        <v>Month 10</v>
      </c>
      <c r="C151" s="25" t="str">
        <f>Sheet1!C149</f>
        <v> _______</v>
      </c>
      <c r="D151" s="2"/>
      <c r="E151" s="2"/>
      <c r="F151" s="2" t="str">
        <f>Sheet1!F149</f>
        <v>Month 22</v>
      </c>
      <c r="G151" s="25" t="str">
        <f>Sheet1!G149</f>
        <v>_______</v>
      </c>
      <c r="H151" s="2"/>
      <c r="I151" s="2"/>
      <c r="J151" s="2"/>
      <c r="K151" s="2"/>
    </row>
    <row r="152" spans="1:11" ht="14.25">
      <c r="A152" s="2"/>
      <c r="B152" s="2" t="str">
        <f>Sheet1!B150</f>
        <v>Month 11</v>
      </c>
      <c r="C152" s="25" t="str">
        <f>Sheet1!C150</f>
        <v> _______</v>
      </c>
      <c r="D152" s="2"/>
      <c r="E152" s="2"/>
      <c r="F152" s="2" t="str">
        <f>Sheet1!F150</f>
        <v>Month 23</v>
      </c>
      <c r="G152" s="25" t="str">
        <f>Sheet1!G150</f>
        <v>_______</v>
      </c>
      <c r="H152" s="2"/>
      <c r="I152" s="2"/>
      <c r="J152" s="2"/>
      <c r="K152" s="2"/>
    </row>
    <row r="153" spans="1:11" ht="14.25">
      <c r="A153" s="2"/>
      <c r="B153" s="2" t="str">
        <f>Sheet1!B151</f>
        <v>Month 12</v>
      </c>
      <c r="C153" s="25" t="str">
        <f>Sheet1!C151</f>
        <v> _______</v>
      </c>
      <c r="D153" s="2"/>
      <c r="E153" s="2"/>
      <c r="F153" s="2" t="str">
        <f>Sheet1!F151</f>
        <v>Month 24</v>
      </c>
      <c r="G153" s="25" t="str">
        <f>Sheet1!G151</f>
        <v>_______</v>
      </c>
      <c r="H153" s="2"/>
      <c r="I153" s="2"/>
      <c r="J153" s="2"/>
      <c r="K153" s="2"/>
    </row>
    <row r="154" spans="1:11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4.25">
      <c r="A155" s="2"/>
      <c r="B155" s="2"/>
      <c r="C155" s="2" t="str">
        <f>Sheet1!C153</f>
        <v>Occupancy</v>
      </c>
      <c r="D155" s="2"/>
      <c r="E155" s="2"/>
      <c r="F155" s="2"/>
      <c r="G155" s="2"/>
      <c r="H155" s="2"/>
      <c r="I155" s="2"/>
      <c r="J155" s="2"/>
      <c r="K155" s="2"/>
    </row>
    <row r="156" spans="1:11" ht="14.25">
      <c r="A156" s="2"/>
      <c r="B156" s="2"/>
      <c r="C156" s="12" t="str">
        <f>Sheet1!C154</f>
        <v>Level</v>
      </c>
      <c r="D156" s="2"/>
      <c r="E156" s="2"/>
      <c r="F156" s="2"/>
      <c r="G156" s="2"/>
      <c r="H156" s="2"/>
      <c r="I156" s="2"/>
      <c r="J156" s="2"/>
      <c r="K156" s="2"/>
    </row>
    <row r="157" spans="1:11" ht="14.25">
      <c r="A157" s="2"/>
      <c r="B157" s="2" t="str">
        <f>Sheet1!B155</f>
        <v>Year 3</v>
      </c>
      <c r="C157" s="25" t="str">
        <f>Sheet1!C155</f>
        <v>_______</v>
      </c>
      <c r="D157" s="2"/>
      <c r="E157" s="2"/>
      <c r="F157" s="2"/>
      <c r="G157" s="2"/>
      <c r="H157" s="2"/>
      <c r="I157" s="2"/>
      <c r="J157" s="2"/>
      <c r="K157" s="2"/>
    </row>
    <row r="158" spans="1:11" ht="14.25">
      <c r="A158" s="2"/>
      <c r="B158" s="2" t="str">
        <f>Sheet1!B156</f>
        <v>Year 4</v>
      </c>
      <c r="C158" s="25" t="str">
        <f>Sheet1!C156</f>
        <v>_______</v>
      </c>
      <c r="D158" s="2"/>
      <c r="E158" s="2"/>
      <c r="F158" s="2"/>
      <c r="G158" s="2"/>
      <c r="H158" s="2"/>
      <c r="I158" s="2"/>
      <c r="J158" s="2"/>
      <c r="K158" s="2"/>
    </row>
    <row r="159" spans="1:11" ht="14.25">
      <c r="A159" s="2"/>
      <c r="B159" s="2" t="str">
        <f>Sheet1!B157</f>
        <v>Year 5</v>
      </c>
      <c r="C159" s="25" t="str">
        <f>Sheet1!C157</f>
        <v>_______</v>
      </c>
      <c r="D159" s="2"/>
      <c r="E159" s="2"/>
      <c r="F159" s="2"/>
      <c r="G159" s="2"/>
      <c r="H159" s="2"/>
      <c r="I159" s="2"/>
      <c r="J159" s="2"/>
      <c r="K159" s="2"/>
    </row>
    <row r="160" spans="1:11" ht="14.25">
      <c r="A160" s="2"/>
      <c r="B160" s="2" t="str">
        <f>Sheet1!B158</f>
        <v>Year 6</v>
      </c>
      <c r="C160" s="25" t="str">
        <f>Sheet1!C158</f>
        <v>_______</v>
      </c>
      <c r="D160" s="2"/>
      <c r="E160" s="2"/>
      <c r="F160" s="2"/>
      <c r="G160" s="2"/>
      <c r="H160" s="2"/>
      <c r="I160" s="2"/>
      <c r="J160" s="2"/>
      <c r="K160" s="2"/>
    </row>
    <row r="161" spans="1:11" ht="14.25">
      <c r="A161" s="2"/>
      <c r="B161" s="2" t="str">
        <f>Sheet1!B159</f>
        <v>Year 7</v>
      </c>
      <c r="C161" s="25" t="str">
        <f>Sheet1!C159</f>
        <v>_______</v>
      </c>
      <c r="D161" s="2"/>
      <c r="E161" s="2"/>
      <c r="F161" s="2"/>
      <c r="G161" s="2"/>
      <c r="H161" s="2"/>
      <c r="I161" s="2"/>
      <c r="J161" s="2"/>
      <c r="K161" s="2"/>
    </row>
    <row r="162" spans="1:11" ht="14.25">
      <c r="A162" s="2"/>
      <c r="B162" s="2" t="str">
        <f>Sheet1!B160</f>
        <v>Year 8</v>
      </c>
      <c r="C162" s="25" t="str">
        <f>Sheet1!C160</f>
        <v>_______</v>
      </c>
      <c r="D162" s="2"/>
      <c r="E162" s="2"/>
      <c r="F162" s="2"/>
      <c r="G162" s="2"/>
      <c r="H162" s="2"/>
      <c r="I162" s="2"/>
      <c r="J162" s="2"/>
      <c r="K162" s="2"/>
    </row>
    <row r="163" spans="1:11" ht="14.25">
      <c r="A163" s="2"/>
      <c r="B163" s="2" t="str">
        <f>Sheet1!B161</f>
        <v>Year 9</v>
      </c>
      <c r="C163" s="25" t="str">
        <f>Sheet1!C161</f>
        <v>_______</v>
      </c>
      <c r="D163" s="2"/>
      <c r="E163" s="2"/>
      <c r="F163" s="2"/>
      <c r="G163" s="2"/>
      <c r="H163" s="2"/>
      <c r="I163" s="2"/>
      <c r="J163" s="2"/>
      <c r="K163" s="2"/>
    </row>
    <row r="164" spans="1:11" ht="14.25">
      <c r="A164" s="2"/>
      <c r="B164" s="2" t="str">
        <f>Sheet1!B162</f>
        <v>Year 10</v>
      </c>
      <c r="C164" s="25" t="str">
        <f>Sheet1!C162</f>
        <v>_______</v>
      </c>
      <c r="D164" s="2"/>
      <c r="E164" s="2"/>
      <c r="F164" s="2"/>
      <c r="G164" s="2"/>
      <c r="H164" s="2"/>
      <c r="I164" s="2"/>
      <c r="J164" s="2"/>
      <c r="K164" s="2"/>
    </row>
    <row r="165" spans="1:11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.75">
      <c r="A166" s="3"/>
      <c r="B166" s="41" t="str">
        <f>+F1</f>
        <v> </v>
      </c>
      <c r="D166" s="2"/>
      <c r="E166" s="2"/>
      <c r="F166" s="2"/>
      <c r="G166" s="2"/>
      <c r="H166" s="2"/>
      <c r="I166" s="2"/>
      <c r="J166" s="2"/>
      <c r="K166" s="2"/>
    </row>
    <row r="167" spans="1:11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.75">
      <c r="A168" s="3"/>
      <c r="B168" s="41" t="s">
        <v>230</v>
      </c>
      <c r="D168" s="2"/>
      <c r="E168" s="2"/>
      <c r="F168" s="2"/>
      <c r="G168" s="2"/>
      <c r="H168" s="2"/>
      <c r="I168" s="2"/>
      <c r="J168" s="2"/>
      <c r="K168" s="2"/>
    </row>
    <row r="169" spans="1:11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4.25">
      <c r="A170" s="2"/>
      <c r="B170" s="2"/>
      <c r="C170" s="2"/>
      <c r="D170" s="17" t="str">
        <f>Sheet1!E170</f>
        <v>Annual</v>
      </c>
      <c r="F170" s="2"/>
      <c r="G170" s="2"/>
      <c r="H170" s="2"/>
      <c r="I170" s="2"/>
      <c r="J170" s="2"/>
      <c r="K170" s="2"/>
    </row>
    <row r="171" spans="1:11" ht="14.25">
      <c r="A171" s="2"/>
      <c r="B171" s="2"/>
      <c r="C171" s="2"/>
      <c r="D171" s="29" t="str">
        <f>Sheet1!E171</f>
        <v>Expense</v>
      </c>
      <c r="F171" s="2"/>
      <c r="G171" s="2"/>
      <c r="H171" s="2"/>
      <c r="I171" s="2"/>
      <c r="J171" s="2"/>
      <c r="K171" s="2"/>
    </row>
    <row r="172" spans="1:11" ht="14.25">
      <c r="A172" s="2" t="str">
        <f>Sheet1!A172</f>
        <v>Manager, Apartment and Office</v>
      </c>
      <c r="B172" s="2"/>
      <c r="C172" s="2"/>
      <c r="D172" s="2"/>
      <c r="F172" s="2"/>
      <c r="G172" s="2"/>
      <c r="H172" s="2"/>
      <c r="I172" s="2"/>
      <c r="J172" s="2"/>
      <c r="K172" s="2"/>
    </row>
    <row r="173" spans="1:11" ht="14.25">
      <c r="A173" s="2" t="str">
        <f>Sheet1!A173</f>
        <v> Utilities</v>
      </c>
      <c r="B173" s="2"/>
      <c r="C173" s="2"/>
      <c r="D173" s="2" t="str">
        <f>Sheet1!E173</f>
        <v>_______</v>
      </c>
      <c r="F173" s="2"/>
      <c r="G173" s="2"/>
      <c r="H173" s="2"/>
      <c r="I173" s="2"/>
      <c r="J173" s="2"/>
      <c r="K173" s="2"/>
    </row>
    <row r="174" spans="1:11" ht="14.25">
      <c r="A174" s="2" t="str">
        <f>Sheet1!A174</f>
        <v> Phone</v>
      </c>
      <c r="B174" s="2"/>
      <c r="C174" s="2"/>
      <c r="D174" s="2" t="str">
        <f>Sheet1!E174</f>
        <v>_______</v>
      </c>
      <c r="F174" s="2"/>
      <c r="G174" s="2"/>
      <c r="H174" s="2"/>
      <c r="I174" s="2"/>
      <c r="J174" s="2"/>
      <c r="K174" s="2"/>
    </row>
    <row r="175" spans="1:11" ht="14.25">
      <c r="A175" s="2" t="str">
        <f>Sheet1!A175</f>
        <v> Office Expense</v>
      </c>
      <c r="B175" s="2"/>
      <c r="C175" s="2"/>
      <c r="D175" s="2" t="str">
        <f>Sheet1!E175</f>
        <v>_______</v>
      </c>
      <c r="F175" s="2"/>
      <c r="G175" s="2"/>
      <c r="H175" s="2"/>
      <c r="I175" s="2"/>
      <c r="J175" s="2"/>
      <c r="K175" s="2"/>
    </row>
    <row r="176" spans="1:11" ht="14.25">
      <c r="A176" s="2" t="str">
        <f>Sheet1!A176</f>
        <v> Manager</v>
      </c>
      <c r="B176" s="2"/>
      <c r="C176" s="2"/>
      <c r="D176" s="2" t="str">
        <f>Sheet1!E176</f>
        <v>_______</v>
      </c>
      <c r="F176" s="2"/>
      <c r="G176" s="2"/>
      <c r="H176" s="2"/>
      <c r="I176" s="2"/>
      <c r="J176" s="2"/>
      <c r="K176" s="2"/>
    </row>
    <row r="177" spans="1:11" ht="14.25">
      <c r="A177" s="2" t="str">
        <f>Sheet1!A177</f>
        <v>Maintenance and Reserve</v>
      </c>
      <c r="B177" s="2"/>
      <c r="C177" s="2"/>
      <c r="D177" s="2" t="str">
        <f>Sheet1!E177</f>
        <v>_______</v>
      </c>
      <c r="F177" s="2"/>
      <c r="G177" s="2"/>
      <c r="H177" s="2"/>
      <c r="I177" s="2"/>
      <c r="J177" s="2"/>
      <c r="K177" s="2"/>
    </row>
    <row r="178" spans="1:11" ht="14.25">
      <c r="A178" s="2" t="str">
        <f>Sheet1!A178</f>
        <v>Taxes</v>
      </c>
      <c r="B178" s="2"/>
      <c r="C178" s="2"/>
      <c r="D178" s="2" t="str">
        <f>Sheet1!E178</f>
        <v>_______</v>
      </c>
      <c r="F178" s="2"/>
      <c r="G178" s="2"/>
      <c r="H178" s="2"/>
      <c r="I178" s="2"/>
      <c r="J178" s="2"/>
      <c r="K178" s="2"/>
    </row>
    <row r="179" spans="1:11" ht="14.25">
      <c r="A179" s="2" t="str">
        <f>Sheet1!A179</f>
        <v>Insurance</v>
      </c>
      <c r="B179" s="2"/>
      <c r="C179" s="2"/>
      <c r="D179" s="2" t="str">
        <f>Sheet1!E179</f>
        <v>_______</v>
      </c>
      <c r="F179" s="2"/>
      <c r="G179" s="2"/>
      <c r="H179" s="2"/>
      <c r="I179" s="2"/>
      <c r="J179" s="2"/>
      <c r="K179" s="2"/>
    </row>
    <row r="180" spans="1:11" ht="14.25">
      <c r="A180" s="2" t="str">
        <f>Sheet1!A180</f>
        <v>Advertising</v>
      </c>
      <c r="B180" s="2"/>
      <c r="C180" s="2"/>
      <c r="D180" s="2" t="str">
        <f>Sheet1!E180</f>
        <v>_______</v>
      </c>
      <c r="F180" s="2"/>
      <c r="G180" s="2"/>
      <c r="H180" s="2"/>
      <c r="I180" s="2"/>
      <c r="J180" s="2"/>
      <c r="K180" s="2"/>
    </row>
    <row r="181" spans="1:11" ht="14.25">
      <c r="A181" s="2" t="str">
        <f>Sheet1!A181</f>
        <v>Management</v>
      </c>
      <c r="B181" s="2"/>
      <c r="C181" s="2"/>
      <c r="D181" s="2" t="str">
        <f>Sheet1!E181</f>
        <v>_______</v>
      </c>
      <c r="F181" s="2"/>
      <c r="G181" s="2"/>
      <c r="H181" s="2"/>
      <c r="I181" s="2"/>
      <c r="J181" s="2"/>
      <c r="K181" s="2"/>
    </row>
    <row r="182" spans="1:11" ht="14.25">
      <c r="A182" s="2" t="str">
        <f>Sheet1!A182</f>
        <v>Miscellaneous</v>
      </c>
      <c r="B182" s="2"/>
      <c r="C182" s="2"/>
      <c r="D182" s="2" t="str">
        <f>Sheet1!E182</f>
        <v>_______</v>
      </c>
      <c r="F182" s="2"/>
      <c r="G182" s="2"/>
      <c r="H182" s="2"/>
      <c r="I182" s="2"/>
      <c r="J182" s="2"/>
      <c r="K182" s="2"/>
    </row>
    <row r="183" spans="1:11" ht="14.25">
      <c r="A183" s="2" t="str">
        <f>Sheet1!A183</f>
        <v>________________</v>
      </c>
      <c r="B183" s="2"/>
      <c r="C183" s="2"/>
      <c r="D183" s="2" t="str">
        <f>Sheet1!E183</f>
        <v>_______</v>
      </c>
      <c r="F183" s="2"/>
      <c r="G183" s="2"/>
      <c r="H183" s="2"/>
      <c r="I183" s="2"/>
      <c r="J183" s="2"/>
      <c r="K183" s="2"/>
    </row>
    <row r="184" spans="1:11" ht="14.25">
      <c r="A184" s="2" t="str">
        <f>Sheet1!A184</f>
        <v>________________</v>
      </c>
      <c r="B184" s="2"/>
      <c r="C184" s="2"/>
      <c r="D184" s="2" t="str">
        <f>Sheet1!E184</f>
        <v>_______</v>
      </c>
      <c r="F184" s="2"/>
      <c r="G184" s="2"/>
      <c r="H184" s="2"/>
      <c r="I184" s="2"/>
      <c r="J184" s="2"/>
      <c r="K184" s="2"/>
    </row>
    <row r="185" spans="1:11" ht="14.25">
      <c r="A185" s="2" t="str">
        <f>Sheet1!A185</f>
        <v>________________</v>
      </c>
      <c r="B185" s="2"/>
      <c r="C185" s="2"/>
      <c r="D185" s="2" t="str">
        <f>Sheet1!E185</f>
        <v>_______</v>
      </c>
      <c r="F185" s="2"/>
      <c r="G185" s="2"/>
      <c r="H185" s="2"/>
      <c r="I185" s="2"/>
      <c r="J185" s="2"/>
      <c r="K185" s="2"/>
    </row>
    <row r="186" spans="1:11" ht="14.25">
      <c r="A186" s="2"/>
      <c r="B186" s="2"/>
      <c r="C186" s="2"/>
      <c r="D186" s="17" t="str">
        <f>Sheet1!E186</f>
        <v> ----------</v>
      </c>
      <c r="F186" s="2"/>
      <c r="G186" s="2"/>
      <c r="H186" s="2"/>
      <c r="I186" s="2"/>
      <c r="J186" s="2"/>
      <c r="K186" s="2"/>
    </row>
    <row r="187" spans="1:11" ht="14.25">
      <c r="A187" s="2"/>
      <c r="B187" s="2"/>
      <c r="C187" s="2"/>
      <c r="D187" s="17">
        <f>Sheet1!E187</f>
        <v>0</v>
      </c>
      <c r="F187" s="2"/>
      <c r="G187" s="2"/>
      <c r="H187" s="2"/>
      <c r="I187" s="2"/>
      <c r="J187" s="2"/>
      <c r="K187" s="2"/>
    </row>
    <row r="188" spans="1:11" ht="14.25">
      <c r="A188" s="2"/>
      <c r="B188" s="2"/>
      <c r="C188" s="2"/>
      <c r="D188" s="17" t="str">
        <f>Sheet1!E188</f>
        <v>======</v>
      </c>
      <c r="F188" s="2"/>
      <c r="G188" s="2"/>
      <c r="H188" s="2"/>
      <c r="I188" s="2"/>
      <c r="J188" s="2"/>
      <c r="K188" s="2"/>
    </row>
    <row r="189" spans="1:11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.75">
      <c r="A190" s="3"/>
      <c r="B190" s="41" t="str">
        <f>+F1</f>
        <v> </v>
      </c>
      <c r="D190" s="2"/>
      <c r="E190" s="2"/>
      <c r="F190" s="2"/>
      <c r="G190" s="2"/>
      <c r="H190" s="2"/>
      <c r="I190" s="2"/>
      <c r="J190" s="2"/>
      <c r="K190" s="2"/>
    </row>
    <row r="191" spans="1:11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.75">
      <c r="A192" s="3"/>
      <c r="B192" s="41" t="s">
        <v>231</v>
      </c>
      <c r="D192" s="2"/>
      <c r="E192" s="2"/>
      <c r="F192" s="2"/>
      <c r="G192" s="2"/>
      <c r="H192" s="2"/>
      <c r="I192" s="2"/>
      <c r="J192" s="2"/>
      <c r="K192" s="2"/>
    </row>
    <row r="193" spans="1:11" ht="15.75">
      <c r="A193" s="3"/>
      <c r="B193" s="2"/>
      <c r="C193" s="41"/>
      <c r="D193" s="2"/>
      <c r="E193" s="2"/>
      <c r="F193" s="2"/>
      <c r="G193" s="2"/>
      <c r="H193" s="2"/>
      <c r="I193" s="2"/>
      <c r="J193" s="2"/>
      <c r="K193" s="2"/>
    </row>
    <row r="194" spans="1:11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4.25">
      <c r="A195" s="2" t="str">
        <f>Sheet1!A198</f>
        <v>Land, Construction and Development Costs</v>
      </c>
      <c r="B195" s="2"/>
      <c r="C195" s="2"/>
      <c r="D195" s="2"/>
      <c r="E195" s="2">
        <f>Sheet1!G198</f>
        <v>0</v>
      </c>
      <c r="F195" s="2"/>
      <c r="H195" s="2"/>
      <c r="I195" s="2"/>
      <c r="J195" s="2"/>
      <c r="K195" s="2"/>
    </row>
    <row r="196" spans="1:11" ht="14.25">
      <c r="A196" s="2" t="str">
        <f>Sheet1!A199</f>
        <v>Less Equity Investment</v>
      </c>
      <c r="B196" s="2"/>
      <c r="C196" s="2"/>
      <c r="D196" s="2"/>
      <c r="E196" s="2" t="str">
        <f>Sheet1!G199</f>
        <v> ________</v>
      </c>
      <c r="F196" s="2"/>
      <c r="H196" s="2"/>
      <c r="I196" s="2"/>
      <c r="J196" s="2"/>
      <c r="K196" s="2"/>
    </row>
    <row r="197" spans="1:11" ht="14.25">
      <c r="A197" s="2"/>
      <c r="B197" s="2"/>
      <c r="C197" s="2"/>
      <c r="D197" s="2"/>
      <c r="E197" s="17" t="s">
        <v>100</v>
      </c>
      <c r="F197" s="2"/>
      <c r="H197" s="2"/>
      <c r="I197" s="2"/>
      <c r="J197" s="2"/>
      <c r="K197" s="2"/>
    </row>
    <row r="198" spans="1:11" ht="14.25">
      <c r="A198" s="2" t="str">
        <f>Sheet1!A201</f>
        <v>Balance to be Financed</v>
      </c>
      <c r="B198" s="2"/>
      <c r="C198" s="2"/>
      <c r="D198" s="2"/>
      <c r="E198" s="17">
        <f>Sheet1!G201</f>
        <v>0</v>
      </c>
      <c r="F198" s="2"/>
      <c r="H198" s="2"/>
      <c r="I198" s="2"/>
      <c r="J198" s="2"/>
      <c r="K198" s="2"/>
    </row>
    <row r="199" spans="1:11" ht="14.25">
      <c r="A199" s="2"/>
      <c r="B199" s="2"/>
      <c r="C199" s="2"/>
      <c r="D199" s="2"/>
      <c r="E199" s="17" t="s">
        <v>101</v>
      </c>
      <c r="F199" s="2"/>
      <c r="H199" s="2"/>
      <c r="I199" s="2"/>
      <c r="J199" s="2"/>
      <c r="K199" s="2"/>
    </row>
    <row r="200" spans="1:11" ht="14.25">
      <c r="A200" s="2"/>
      <c r="B200" s="2"/>
      <c r="C200" s="2"/>
      <c r="D200" s="2"/>
      <c r="E200" s="2"/>
      <c r="F200" s="2"/>
      <c r="H200" s="2"/>
      <c r="I200" s="2"/>
      <c r="J200" s="2"/>
      <c r="K200" s="2"/>
    </row>
    <row r="201" spans="1:11" ht="14.25">
      <c r="A201" s="2" t="s">
        <v>232</v>
      </c>
      <c r="B201" s="2"/>
      <c r="C201" s="2"/>
      <c r="D201" s="2"/>
      <c r="E201" s="65">
        <f>Sheet1!G204</f>
        <v>0.085</v>
      </c>
      <c r="F201" s="2"/>
      <c r="H201" s="2"/>
      <c r="I201" s="2"/>
      <c r="J201" s="2"/>
      <c r="K201" s="2"/>
    </row>
    <row r="202" spans="1:11" ht="14.25">
      <c r="A202" s="2" t="s">
        <v>233</v>
      </c>
      <c r="B202" s="2"/>
      <c r="C202" s="2"/>
      <c r="D202" s="2"/>
      <c r="E202" s="2" t="str">
        <f>Sheet1!G205</f>
        <v> ________</v>
      </c>
      <c r="F202" s="2" t="str">
        <f>Sheet1!H205</f>
        <v>yrs.</v>
      </c>
      <c r="H202" s="2"/>
      <c r="I202" s="2"/>
      <c r="J202" s="2"/>
      <c r="K202" s="2"/>
    </row>
    <row r="203" spans="1:11" ht="14.25">
      <c r="A203" s="2" t="s">
        <v>234</v>
      </c>
      <c r="B203" s="2"/>
      <c r="C203" s="2"/>
      <c r="D203" s="2"/>
      <c r="E203" s="40">
        <f>Sheet1!G206</f>
        <v>0.01</v>
      </c>
      <c r="F203" s="2"/>
      <c r="H203" s="2"/>
      <c r="I203" s="2"/>
      <c r="J203" s="2"/>
      <c r="K203" s="2"/>
    </row>
    <row r="204" spans="1:11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4.25">
      <c r="A205" s="5"/>
      <c r="B205" s="5"/>
      <c r="C205" s="5"/>
      <c r="D205" s="5"/>
      <c r="E205" s="5"/>
      <c r="F205" s="5"/>
      <c r="G205" s="2"/>
      <c r="H205" s="2"/>
      <c r="I205" s="2"/>
      <c r="J205" s="2"/>
      <c r="K205" s="2"/>
    </row>
    <row r="206" spans="1:11" ht="14.25">
      <c r="A206" s="22"/>
      <c r="B206" s="22"/>
      <c r="C206" s="22"/>
      <c r="D206" s="22"/>
      <c r="E206" s="22"/>
      <c r="F206" s="22"/>
      <c r="G206" s="2"/>
      <c r="H206" s="2"/>
      <c r="I206" s="2"/>
      <c r="J206" s="2"/>
      <c r="K206" s="2"/>
    </row>
    <row r="207" spans="1:11" ht="15.75">
      <c r="A207" s="22"/>
      <c r="B207" s="66" t="s">
        <v>235</v>
      </c>
      <c r="C207" s="22"/>
      <c r="D207" s="22"/>
      <c r="E207" s="22"/>
      <c r="F207" s="22"/>
      <c r="G207" s="2"/>
      <c r="H207" s="2"/>
      <c r="I207" s="2"/>
      <c r="J207" s="2"/>
      <c r="K207" s="2"/>
    </row>
    <row r="208" spans="1:11" ht="1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4.25">
      <c r="A210" s="2"/>
      <c r="B210" s="17" t="str">
        <f>Sheet1!C213</f>
        <v>Inflation</v>
      </c>
      <c r="C210" s="17"/>
      <c r="D210" s="17" t="str">
        <f>Sheet1!E213</f>
        <v>Inflation</v>
      </c>
      <c r="F210" s="2"/>
      <c r="G210" s="2"/>
      <c r="H210" s="2"/>
      <c r="I210" s="2"/>
      <c r="J210" s="2"/>
      <c r="K210" s="2"/>
    </row>
    <row r="211" spans="1:11" ht="14.25">
      <c r="A211" s="2"/>
      <c r="B211" s="17" t="str">
        <f>Sheet1!C214</f>
        <v>Rate</v>
      </c>
      <c r="C211" s="17"/>
      <c r="D211" s="17" t="str">
        <f>Sheet1!E214</f>
        <v>Rate</v>
      </c>
      <c r="F211" s="2"/>
      <c r="G211" s="2"/>
      <c r="H211" s="2"/>
      <c r="I211" s="2"/>
      <c r="J211" s="2"/>
      <c r="K211" s="2"/>
    </row>
    <row r="212" spans="1:11" ht="14.25">
      <c r="A212" s="2"/>
      <c r="B212" s="29" t="str">
        <f>Sheet1!C215</f>
        <v>Revenue</v>
      </c>
      <c r="C212" s="17"/>
      <c r="D212" s="29" t="str">
        <f>Sheet1!E215</f>
        <v>Expense</v>
      </c>
      <c r="F212" s="2"/>
      <c r="G212" s="2"/>
      <c r="H212" s="2"/>
      <c r="I212" s="2"/>
      <c r="J212" s="2"/>
      <c r="K212" s="2"/>
    </row>
    <row r="213" spans="1:11" ht="14.25">
      <c r="A213" s="17" t="str">
        <f>Sheet1!B216</f>
        <v>Year 1</v>
      </c>
      <c r="B213" s="17" t="str">
        <f>Sheet1!C216</f>
        <v>N/A</v>
      </c>
      <c r="C213" s="17"/>
      <c r="D213" s="17" t="str">
        <f>Sheet1!E216</f>
        <v>N/A</v>
      </c>
      <c r="F213" s="2"/>
      <c r="G213" s="2"/>
      <c r="H213" s="2"/>
      <c r="I213" s="2"/>
      <c r="J213" s="2"/>
      <c r="K213" s="2"/>
    </row>
    <row r="214" spans="1:11" ht="14.25">
      <c r="A214" s="17" t="str">
        <f>Sheet1!B217</f>
        <v>Year 2</v>
      </c>
      <c r="B214" s="40" t="str">
        <f>Sheet1!C217</f>
        <v>  ______</v>
      </c>
      <c r="C214" s="40"/>
      <c r="D214" s="40" t="str">
        <f>Sheet1!E217</f>
        <v>  ______</v>
      </c>
      <c r="F214" s="2"/>
      <c r="G214" s="2"/>
      <c r="H214" s="2"/>
      <c r="I214" s="2"/>
      <c r="J214" s="2"/>
      <c r="K214" s="2"/>
    </row>
    <row r="215" spans="1:11" ht="14.25">
      <c r="A215" s="17" t="str">
        <f>Sheet1!B218</f>
        <v>Year 3</v>
      </c>
      <c r="B215" s="40" t="str">
        <f>Sheet1!C218</f>
        <v>  ______</v>
      </c>
      <c r="C215" s="40"/>
      <c r="D215" s="40" t="str">
        <f>Sheet1!E218</f>
        <v>  ______</v>
      </c>
      <c r="F215" s="2"/>
      <c r="G215" s="2"/>
      <c r="H215" s="2"/>
      <c r="I215" s="2"/>
      <c r="J215" s="2"/>
      <c r="K215" s="2"/>
    </row>
    <row r="216" spans="1:11" ht="14.25">
      <c r="A216" s="17" t="str">
        <f>Sheet1!B219</f>
        <v>Year 4</v>
      </c>
      <c r="B216" s="40" t="str">
        <f>Sheet1!C219</f>
        <v>  ______</v>
      </c>
      <c r="C216" s="40"/>
      <c r="D216" s="40" t="str">
        <f>Sheet1!E219</f>
        <v>  ______</v>
      </c>
      <c r="F216" s="2"/>
      <c r="G216" s="2"/>
      <c r="H216" s="2"/>
      <c r="I216" s="2"/>
      <c r="J216" s="2"/>
      <c r="K216" s="2"/>
    </row>
    <row r="217" spans="1:11" ht="14.25">
      <c r="A217" s="17" t="str">
        <f>Sheet1!B220</f>
        <v>Year 5</v>
      </c>
      <c r="B217" s="40" t="str">
        <f>Sheet1!C220</f>
        <v>  ______</v>
      </c>
      <c r="C217" s="40"/>
      <c r="D217" s="40" t="str">
        <f>Sheet1!E220</f>
        <v>  ______</v>
      </c>
      <c r="F217" s="2"/>
      <c r="G217" s="2"/>
      <c r="H217" s="2"/>
      <c r="I217" s="2"/>
      <c r="J217" s="2"/>
      <c r="K217" s="2"/>
    </row>
    <row r="218" spans="1:11" ht="14.25">
      <c r="A218" s="17" t="str">
        <f>Sheet1!B221</f>
        <v>Year 6</v>
      </c>
      <c r="B218" s="40" t="str">
        <f>Sheet1!C221</f>
        <v>  ______</v>
      </c>
      <c r="C218" s="40"/>
      <c r="D218" s="40" t="str">
        <f>Sheet1!E221</f>
        <v>  ______</v>
      </c>
      <c r="F218" s="2"/>
      <c r="G218" s="2"/>
      <c r="H218" s="2"/>
      <c r="I218" s="2"/>
      <c r="J218" s="2"/>
      <c r="K218" s="2"/>
    </row>
    <row r="219" spans="1:11" ht="14.25">
      <c r="A219" s="17" t="str">
        <f>Sheet1!B222</f>
        <v>Year 7</v>
      </c>
      <c r="B219" s="40" t="str">
        <f>Sheet1!C222</f>
        <v>  ______</v>
      </c>
      <c r="C219" s="40"/>
      <c r="D219" s="40" t="str">
        <f>Sheet1!E222</f>
        <v>  ______</v>
      </c>
      <c r="F219" s="2"/>
      <c r="G219" s="2"/>
      <c r="H219" s="2"/>
      <c r="I219" s="2"/>
      <c r="J219" s="2"/>
      <c r="K219" s="2"/>
    </row>
    <row r="220" spans="1:11" ht="14.25">
      <c r="A220" s="17" t="str">
        <f>Sheet1!B223</f>
        <v>Year 8</v>
      </c>
      <c r="B220" s="40" t="str">
        <f>Sheet1!C223</f>
        <v>  ______</v>
      </c>
      <c r="C220" s="40"/>
      <c r="D220" s="40" t="str">
        <f>Sheet1!E223</f>
        <v>  ______</v>
      </c>
      <c r="F220" s="2"/>
      <c r="G220" s="2"/>
      <c r="H220" s="2"/>
      <c r="I220" s="2"/>
      <c r="J220" s="2"/>
      <c r="K220" s="2"/>
    </row>
    <row r="221" spans="1:11" ht="14.25">
      <c r="A221" s="17" t="str">
        <f>Sheet1!B224</f>
        <v>Year 9</v>
      </c>
      <c r="B221" s="40" t="str">
        <f>Sheet1!C224</f>
        <v>  ______</v>
      </c>
      <c r="C221" s="40"/>
      <c r="D221" s="40" t="str">
        <f>Sheet1!E224</f>
        <v>  ______</v>
      </c>
      <c r="F221" s="2"/>
      <c r="G221" s="2"/>
      <c r="H221" s="2"/>
      <c r="I221" s="2"/>
      <c r="J221" s="2"/>
      <c r="K221" s="2"/>
    </row>
    <row r="222" spans="1:11" ht="14.25">
      <c r="A222" s="17" t="str">
        <f>Sheet1!B225</f>
        <v>Year 10</v>
      </c>
      <c r="B222" s="40" t="str">
        <f>Sheet1!C225</f>
        <v>  ______</v>
      </c>
      <c r="C222" s="40"/>
      <c r="D222" s="40" t="str">
        <f>Sheet1!E225</f>
        <v>  ______</v>
      </c>
      <c r="F222" s="2"/>
      <c r="G222" s="2"/>
      <c r="H222" s="2"/>
      <c r="I222" s="2"/>
      <c r="J222" s="2"/>
      <c r="K222" s="2"/>
    </row>
    <row r="223" spans="1:11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</sheetData>
  <sheetProtection sheet="1"/>
  <printOptions/>
  <pageMargins left="1.1201388888888888" right="0.6902777777777778" top="0.5902777777777778" bottom="0.9840277777777777" header="0.5118055555555555" footer="0.5118055555555555"/>
  <pageSetup horizontalDpi="300" verticalDpi="300" orientation="landscape"/>
  <rowBreaks count="3" manualBreakCount="3">
    <brk id="66" max="255" man="1"/>
    <brk id="165" max="255" man="1"/>
    <brk id="18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8"/>
  <sheetViews>
    <sheetView workbookViewId="0" topLeftCell="A138">
      <selection activeCell="C4" sqref="C4"/>
    </sheetView>
  </sheetViews>
  <sheetFormatPr defaultColWidth="9.140625" defaultRowHeight="12.75"/>
  <cols>
    <col min="2" max="2" width="10.28125" style="0" customWidth="1"/>
    <col min="3" max="3" width="10.140625" style="0" customWidth="1"/>
    <col min="4" max="4" width="10.00390625" style="0" customWidth="1"/>
    <col min="5" max="5" width="11.28125" style="0" customWidth="1"/>
    <col min="7" max="7" width="10.57421875" style="0" customWidth="1"/>
    <col min="10" max="10" width="10.28125" style="0" customWidth="1"/>
  </cols>
  <sheetData>
    <row r="2" ht="15">
      <c r="D2" s="67" t="s">
        <v>236</v>
      </c>
    </row>
    <row r="3" ht="12.75" customHeight="1">
      <c r="D3" s="67" t="str">
        <f>Sheet1!D35</f>
        <v> </v>
      </c>
    </row>
    <row r="4" ht="12.75" customHeight="1"/>
    <row r="6" spans="4:7" ht="12.75">
      <c r="D6" s="68" t="s">
        <v>237</v>
      </c>
      <c r="E6" s="69"/>
      <c r="F6" s="69"/>
      <c r="G6" s="69"/>
    </row>
    <row r="7" spans="4:7" ht="12.75">
      <c r="D7" s="69"/>
      <c r="E7" s="69"/>
      <c r="F7" s="69"/>
      <c r="G7" s="69"/>
    </row>
    <row r="8" spans="4:7" ht="12.75">
      <c r="D8" s="69"/>
      <c r="E8" s="70" t="s">
        <v>191</v>
      </c>
      <c r="F8" s="70"/>
      <c r="G8" s="70" t="s">
        <v>149</v>
      </c>
    </row>
    <row r="9" spans="4:7" ht="12.75">
      <c r="D9" s="69"/>
      <c r="E9" s="70" t="s">
        <v>190</v>
      </c>
      <c r="F9" s="70"/>
      <c r="G9" s="70" t="s">
        <v>190</v>
      </c>
    </row>
    <row r="10" spans="4:7" ht="12.75">
      <c r="D10" s="69"/>
      <c r="E10" s="71" t="s">
        <v>238</v>
      </c>
      <c r="F10" s="70"/>
      <c r="G10" s="71" t="s">
        <v>238</v>
      </c>
    </row>
    <row r="11" spans="4:7" ht="12.75">
      <c r="D11" s="69" t="s">
        <v>192</v>
      </c>
      <c r="E11" s="72">
        <v>1</v>
      </c>
      <c r="F11" s="73"/>
      <c r="G11" s="72">
        <v>1</v>
      </c>
    </row>
    <row r="12" spans="4:7" ht="12.75">
      <c r="D12" s="69" t="s">
        <v>194</v>
      </c>
      <c r="E12" s="72" t="e">
        <f>ROUND(E11*(1+Sheet1!C217),6)</f>
        <v>#VALUE!</v>
      </c>
      <c r="F12" s="73"/>
      <c r="G12" s="72" t="e">
        <f>ROUND(G11*(1+Sheet1!E217),6)</f>
        <v>#VALUE!</v>
      </c>
    </row>
    <row r="13" spans="4:7" ht="12.75">
      <c r="D13" s="69" t="s">
        <v>137</v>
      </c>
      <c r="E13" s="72" t="e">
        <f>ROUND(E12*(1+Sheet1!C218),6)</f>
        <v>#VALUE!</v>
      </c>
      <c r="F13" s="73"/>
      <c r="G13" s="72" t="e">
        <f>ROUND(G12*(1+Sheet1!E218),6)</f>
        <v>#VALUE!</v>
      </c>
    </row>
    <row r="14" spans="4:7" ht="12.75">
      <c r="D14" s="69" t="s">
        <v>138</v>
      </c>
      <c r="E14" s="72" t="e">
        <f>ROUND(E13*(1+Sheet1!C219),6)</f>
        <v>#VALUE!</v>
      </c>
      <c r="F14" s="73"/>
      <c r="G14" s="72" t="e">
        <f>ROUND(G13*(1+Sheet1!E219),6)</f>
        <v>#VALUE!</v>
      </c>
    </row>
    <row r="15" spans="4:7" ht="12.75">
      <c r="D15" s="69" t="s">
        <v>139</v>
      </c>
      <c r="E15" s="72" t="e">
        <f>ROUND(E14*(1+Sheet1!C220),6)</f>
        <v>#VALUE!</v>
      </c>
      <c r="F15" s="73"/>
      <c r="G15" s="72" t="e">
        <f>ROUND(G14*(1+Sheet1!E220),6)</f>
        <v>#VALUE!</v>
      </c>
    </row>
    <row r="16" spans="4:7" ht="12.75">
      <c r="D16" s="69" t="s">
        <v>140</v>
      </c>
      <c r="E16" s="72" t="e">
        <f>ROUND(E15*(1+Sheet1!C221),6)</f>
        <v>#VALUE!</v>
      </c>
      <c r="F16" s="73"/>
      <c r="G16" s="72" t="e">
        <f>ROUND(G15*(1+Sheet1!E221),6)</f>
        <v>#VALUE!</v>
      </c>
    </row>
    <row r="17" spans="4:7" ht="12.75">
      <c r="D17" s="69" t="s">
        <v>141</v>
      </c>
      <c r="E17" s="72" t="e">
        <f>ROUND(E16*(1+Sheet1!C222),6)</f>
        <v>#VALUE!</v>
      </c>
      <c r="F17" s="73"/>
      <c r="G17" s="72" t="e">
        <f>ROUND(G16*(1+Sheet1!E222),6)</f>
        <v>#VALUE!</v>
      </c>
    </row>
    <row r="18" spans="4:7" ht="12.75">
      <c r="D18" s="69" t="s">
        <v>142</v>
      </c>
      <c r="E18" s="72" t="e">
        <f>ROUND(E17*(1+Sheet1!C223),6)</f>
        <v>#VALUE!</v>
      </c>
      <c r="F18" s="73"/>
      <c r="G18" s="72" t="e">
        <f>ROUND(G17*(1+Sheet1!E223),6)</f>
        <v>#VALUE!</v>
      </c>
    </row>
    <row r="19" spans="4:7" ht="12.75">
      <c r="D19" s="69" t="s">
        <v>143</v>
      </c>
      <c r="E19" s="72" t="e">
        <f>ROUND(E18*(1+Sheet1!C224),6)</f>
        <v>#VALUE!</v>
      </c>
      <c r="F19" s="73"/>
      <c r="G19" s="72" t="e">
        <f>ROUND(G18*(1+Sheet1!E224),6)</f>
        <v>#VALUE!</v>
      </c>
    </row>
    <row r="20" spans="4:7" ht="12.75">
      <c r="D20" s="69" t="s">
        <v>144</v>
      </c>
      <c r="E20" s="72" t="e">
        <f>ROUND(E19*(1+Sheet1!C225),6)</f>
        <v>#VALUE!</v>
      </c>
      <c r="F20" s="73"/>
      <c r="G20" s="72" t="e">
        <f>ROUND(G19*(1+Sheet1!E225),6)</f>
        <v>#VALUE!</v>
      </c>
    </row>
    <row r="21" spans="1:7" ht="12.75">
      <c r="A21" s="69"/>
      <c r="B21" s="72"/>
      <c r="C21" s="73"/>
      <c r="D21" s="69"/>
      <c r="E21" s="72"/>
      <c r="F21" s="73"/>
      <c r="G21" s="72"/>
    </row>
    <row r="22" spans="1:6" ht="15">
      <c r="A22" s="3" t="str">
        <f>+D2</f>
        <v>FINANCIAL PROJECTIONS DETAIL</v>
      </c>
      <c r="D22" s="69"/>
      <c r="E22" s="69"/>
      <c r="F22" s="69"/>
    </row>
    <row r="23" spans="1:6" ht="15">
      <c r="A23" s="3" t="str">
        <f>+D3</f>
        <v> </v>
      </c>
      <c r="D23" s="69"/>
      <c r="E23" s="69"/>
      <c r="F23" s="69"/>
    </row>
    <row r="24" spans="1:6" ht="15">
      <c r="A24" s="3"/>
      <c r="D24" s="69"/>
      <c r="E24" s="69"/>
      <c r="F24" s="69"/>
    </row>
    <row r="25" spans="1:6" ht="12.75" customHeight="1">
      <c r="A25" s="3"/>
      <c r="D25" s="69"/>
      <c r="E25" s="69"/>
      <c r="F25" s="69"/>
    </row>
    <row r="26" spans="1:8" ht="12.75">
      <c r="A26" s="68" t="s">
        <v>239</v>
      </c>
      <c r="B26" s="69"/>
      <c r="C26" s="69"/>
      <c r="D26" s="69"/>
      <c r="E26" s="69"/>
      <c r="F26" s="69"/>
      <c r="G26" s="69"/>
      <c r="H26" s="69"/>
    </row>
    <row r="27" spans="1:8" ht="12.75">
      <c r="A27" s="74"/>
      <c r="B27" s="69"/>
      <c r="C27" s="69"/>
      <c r="D27" s="75" t="s">
        <v>240</v>
      </c>
      <c r="E27" s="75" t="s">
        <v>241</v>
      </c>
      <c r="F27" s="75" t="s">
        <v>242</v>
      </c>
      <c r="G27" s="74"/>
      <c r="H27" s="74"/>
    </row>
    <row r="28" spans="1:8" ht="12.75">
      <c r="A28" s="69"/>
      <c r="B28" s="69"/>
      <c r="C28" s="69"/>
      <c r="D28" s="76" t="s">
        <v>243</v>
      </c>
      <c r="E28" s="76" t="s">
        <v>243</v>
      </c>
      <c r="F28" s="76" t="s">
        <v>243</v>
      </c>
      <c r="G28" s="74"/>
      <c r="H28" s="76" t="s">
        <v>225</v>
      </c>
    </row>
    <row r="29" spans="1:8" ht="12.75">
      <c r="A29" s="69" t="str">
        <f>Sheet1!A47</f>
        <v> Sitework</v>
      </c>
      <c r="B29" s="69"/>
      <c r="C29" s="69"/>
      <c r="D29" s="77" t="str">
        <f>Sheet1!D47</f>
        <v> ________</v>
      </c>
      <c r="E29" s="77"/>
      <c r="F29" s="77"/>
      <c r="G29" s="77"/>
      <c r="H29" s="77">
        <f>SUM(D29:F29)</f>
        <v>0</v>
      </c>
    </row>
    <row r="30" spans="1:8" ht="12.75">
      <c r="A30" s="69" t="str">
        <f>Sheet1!A48</f>
        <v> Concrete</v>
      </c>
      <c r="B30" s="69" t="s">
        <v>22</v>
      </c>
      <c r="C30" s="69"/>
      <c r="D30" s="77" t="str">
        <f>Sheet1!D48</f>
        <v> ________</v>
      </c>
      <c r="E30" s="77"/>
      <c r="F30" s="77"/>
      <c r="G30" s="77"/>
      <c r="H30" s="77">
        <f aca="true" t="shared" si="0" ref="H30:H60">SUM(D30:F30)</f>
        <v>0</v>
      </c>
    </row>
    <row r="31" spans="1:8" ht="12.75">
      <c r="A31" s="69" t="str">
        <f>Sheet1!A49</f>
        <v> Block</v>
      </c>
      <c r="B31" s="69"/>
      <c r="C31" s="69"/>
      <c r="D31" s="77" t="str">
        <f>Sheet1!D49</f>
        <v> ________</v>
      </c>
      <c r="E31" s="77"/>
      <c r="F31" s="77"/>
      <c r="G31" s="77"/>
      <c r="H31" s="77">
        <f t="shared" si="0"/>
        <v>0</v>
      </c>
    </row>
    <row r="32" spans="1:8" ht="12.75">
      <c r="A32" s="69" t="str">
        <f>Sheet1!A50</f>
        <v> Building(s)</v>
      </c>
      <c r="B32" s="69"/>
      <c r="C32" s="69"/>
      <c r="D32" s="77" t="str">
        <f>Sheet1!D50</f>
        <v> ________</v>
      </c>
      <c r="E32" s="77"/>
      <c r="F32" s="77"/>
      <c r="G32" s="77"/>
      <c r="H32" s="77">
        <f t="shared" si="0"/>
        <v>0</v>
      </c>
    </row>
    <row r="33" spans="1:8" ht="12.75">
      <c r="A33" s="69" t="str">
        <f>Sheet1!A51</f>
        <v> Office</v>
      </c>
      <c r="B33" s="69"/>
      <c r="C33" s="69"/>
      <c r="D33" s="77" t="str">
        <f>Sheet1!D51</f>
        <v> ________</v>
      </c>
      <c r="E33" s="77"/>
      <c r="F33" s="77"/>
      <c r="G33" s="77"/>
      <c r="H33" s="77">
        <f t="shared" si="0"/>
        <v>0</v>
      </c>
    </row>
    <row r="34" spans="1:8" ht="12.75">
      <c r="A34" s="69" t="str">
        <f>Sheet1!A52</f>
        <v> Apartment</v>
      </c>
      <c r="B34" s="69"/>
      <c r="C34" s="69"/>
      <c r="D34" s="77" t="str">
        <f>Sheet1!D52</f>
        <v> ________</v>
      </c>
      <c r="E34" s="77"/>
      <c r="F34" s="77"/>
      <c r="G34" s="77"/>
      <c r="H34" s="77">
        <f t="shared" si="0"/>
        <v>0</v>
      </c>
    </row>
    <row r="35" spans="1:8" ht="12.75">
      <c r="A35" s="69" t="str">
        <f>Sheet1!A53</f>
        <v> HVAC</v>
      </c>
      <c r="B35" s="69"/>
      <c r="C35" s="69"/>
      <c r="D35" s="77" t="str">
        <f>Sheet1!D53</f>
        <v> ________</v>
      </c>
      <c r="E35" s="77"/>
      <c r="F35" s="77"/>
      <c r="G35" s="77"/>
      <c r="H35" s="77">
        <f t="shared" si="0"/>
        <v>0</v>
      </c>
    </row>
    <row r="36" spans="1:8" ht="12.75">
      <c r="A36" s="69" t="str">
        <f>Sheet1!A54</f>
        <v> Plumbing</v>
      </c>
      <c r="B36" s="69"/>
      <c r="C36" s="69"/>
      <c r="D36" s="77" t="str">
        <f>Sheet1!D54</f>
        <v> ________</v>
      </c>
      <c r="E36" s="77"/>
      <c r="F36" s="77"/>
      <c r="G36" s="77"/>
      <c r="H36" s="77">
        <f t="shared" si="0"/>
        <v>0</v>
      </c>
    </row>
    <row r="37" spans="1:8" ht="12.75">
      <c r="A37" s="69" t="str">
        <f>Sheet1!A55</f>
        <v> Electric/Lighting</v>
      </c>
      <c r="B37" s="69"/>
      <c r="C37" s="69"/>
      <c r="D37" s="77" t="str">
        <f>Sheet1!D55</f>
        <v> ________</v>
      </c>
      <c r="E37" s="77"/>
      <c r="F37" s="77"/>
      <c r="G37" s="77"/>
      <c r="H37" s="77">
        <f t="shared" si="0"/>
        <v>0</v>
      </c>
    </row>
    <row r="38" spans="1:8" ht="12.75">
      <c r="A38" s="69" t="str">
        <f>Sheet1!A56</f>
        <v> Ballards</v>
      </c>
      <c r="B38" s="69"/>
      <c r="C38" s="69"/>
      <c r="D38" s="77" t="str">
        <f>Sheet1!D56</f>
        <v> ________</v>
      </c>
      <c r="E38" s="77"/>
      <c r="F38" s="77"/>
      <c r="G38" s="77"/>
      <c r="H38" s="77">
        <f t="shared" si="0"/>
        <v>0</v>
      </c>
    </row>
    <row r="39" spans="1:8" ht="12.75">
      <c r="A39" s="69" t="str">
        <f>Sheet1!A57</f>
        <v> Contingency</v>
      </c>
      <c r="B39" s="69"/>
      <c r="C39" s="69"/>
      <c r="D39" s="77" t="str">
        <f>Sheet1!D57</f>
        <v> ________</v>
      </c>
      <c r="E39" s="77"/>
      <c r="F39" s="77"/>
      <c r="G39" s="77"/>
      <c r="H39" s="77">
        <f t="shared" si="0"/>
        <v>0</v>
      </c>
    </row>
    <row r="40" spans="1:8" ht="12.75">
      <c r="A40" s="69" t="str">
        <f>Sheet1!A58</f>
        <v> ______________</v>
      </c>
      <c r="B40" s="69"/>
      <c r="C40" s="69"/>
      <c r="D40" s="77" t="str">
        <f>Sheet1!D58</f>
        <v> ________</v>
      </c>
      <c r="E40" s="77"/>
      <c r="F40" s="77"/>
      <c r="G40" s="77"/>
      <c r="H40" s="77">
        <f t="shared" si="0"/>
        <v>0</v>
      </c>
    </row>
    <row r="41" spans="1:8" ht="12.75">
      <c r="A41" s="69" t="str">
        <f>Sheet1!A59</f>
        <v> ______________</v>
      </c>
      <c r="B41" s="69"/>
      <c r="C41" s="69"/>
      <c r="D41" s="77" t="str">
        <f>Sheet1!D59</f>
        <v> ________</v>
      </c>
      <c r="E41" s="77"/>
      <c r="F41" s="77"/>
      <c r="G41" s="77"/>
      <c r="H41" s="77">
        <f t="shared" si="0"/>
        <v>0</v>
      </c>
    </row>
    <row r="42" spans="1:8" ht="12.75">
      <c r="A42" s="69" t="str">
        <f>Sheet1!A60</f>
        <v> ______________</v>
      </c>
      <c r="B42" s="69"/>
      <c r="C42" s="69"/>
      <c r="D42" s="77" t="str">
        <f>Sheet1!D60</f>
        <v> ________</v>
      </c>
      <c r="E42" s="77"/>
      <c r="F42" s="77"/>
      <c r="G42" s="77"/>
      <c r="H42" s="77">
        <f t="shared" si="0"/>
        <v>0</v>
      </c>
    </row>
    <row r="43" spans="1:8" ht="12.75">
      <c r="A43" s="69" t="str">
        <f>Sheet1!A61</f>
        <v> ______________</v>
      </c>
      <c r="B43" s="69"/>
      <c r="C43" s="69"/>
      <c r="D43" s="77" t="str">
        <f>Sheet1!D61</f>
        <v> ________</v>
      </c>
      <c r="E43" s="77"/>
      <c r="F43" s="77"/>
      <c r="G43" s="77"/>
      <c r="H43" s="77">
        <f t="shared" si="0"/>
        <v>0</v>
      </c>
    </row>
    <row r="44" spans="1:8" ht="12.75">
      <c r="A44" s="69" t="str">
        <f>Sheet1!A64</f>
        <v> Paving</v>
      </c>
      <c r="B44" s="69"/>
      <c r="C44" s="69"/>
      <c r="E44" s="77" t="str">
        <f>Sheet1!D64</f>
        <v> ________</v>
      </c>
      <c r="F44" s="77"/>
      <c r="G44" s="77"/>
      <c r="H44" s="77">
        <f t="shared" si="0"/>
        <v>0</v>
      </c>
    </row>
    <row r="45" spans="1:8" ht="12.75">
      <c r="A45" s="69" t="str">
        <f>Sheet1!A65</f>
        <v> Fencing</v>
      </c>
      <c r="B45" s="69"/>
      <c r="C45" s="69"/>
      <c r="D45" s="77"/>
      <c r="E45" s="77" t="str">
        <f>Sheet1!D65</f>
        <v> ________</v>
      </c>
      <c r="F45" s="77"/>
      <c r="G45" s="77"/>
      <c r="H45" s="77">
        <f t="shared" si="0"/>
        <v>0</v>
      </c>
    </row>
    <row r="46" spans="1:8" ht="12.75">
      <c r="A46" s="69" t="str">
        <f>Sheet1!A66</f>
        <v> Street Sign</v>
      </c>
      <c r="B46" s="69"/>
      <c r="C46" s="69"/>
      <c r="D46" s="77"/>
      <c r="E46" s="77" t="str">
        <f>Sheet1!D66</f>
        <v> ________</v>
      </c>
      <c r="F46" s="77"/>
      <c r="G46" s="77"/>
      <c r="H46" s="77">
        <f t="shared" si="0"/>
        <v>0</v>
      </c>
    </row>
    <row r="47" spans="1:8" ht="12.75">
      <c r="A47" s="69" t="str">
        <f>Sheet1!A67</f>
        <v> Landscaping</v>
      </c>
      <c r="B47" s="69"/>
      <c r="C47" s="69"/>
      <c r="D47" s="77"/>
      <c r="E47" s="77" t="str">
        <f>Sheet1!D67</f>
        <v> ________</v>
      </c>
      <c r="F47" s="77"/>
      <c r="G47" s="77"/>
      <c r="H47" s="77">
        <f t="shared" si="0"/>
        <v>0</v>
      </c>
    </row>
    <row r="48" spans="1:8" ht="12.75">
      <c r="A48" s="69" t="str">
        <f>Sheet1!A68</f>
        <v> ______________</v>
      </c>
      <c r="B48" s="69"/>
      <c r="C48" s="69"/>
      <c r="D48" s="77"/>
      <c r="E48" s="78" t="str">
        <f>Sheet1!D68</f>
        <v> ________</v>
      </c>
      <c r="F48" s="77"/>
      <c r="G48" s="77"/>
      <c r="H48" s="77">
        <f t="shared" si="0"/>
        <v>0</v>
      </c>
    </row>
    <row r="49" spans="1:8" ht="12.75">
      <c r="A49" s="69" t="str">
        <f>Sheet1!A69</f>
        <v> ______________</v>
      </c>
      <c r="B49" s="69"/>
      <c r="C49" s="69"/>
      <c r="D49" s="77"/>
      <c r="E49" s="78" t="str">
        <f>Sheet1!D69</f>
        <v> ________</v>
      </c>
      <c r="F49" s="77"/>
      <c r="G49" s="77"/>
      <c r="H49" s="77">
        <f t="shared" si="0"/>
        <v>0</v>
      </c>
    </row>
    <row r="50" spans="1:8" ht="12.75">
      <c r="A50" s="69" t="str">
        <f>Sheet1!A72</f>
        <v> Gate Access</v>
      </c>
      <c r="B50" s="69"/>
      <c r="C50" s="69"/>
      <c r="D50" s="77"/>
      <c r="E50" s="77"/>
      <c r="F50" s="77" t="str">
        <f>Sheet1!D72</f>
        <v> ________</v>
      </c>
      <c r="G50" s="77"/>
      <c r="H50" s="77">
        <f t="shared" si="0"/>
        <v>0</v>
      </c>
    </row>
    <row r="51" spans="1:8" ht="12.75">
      <c r="A51" s="69" t="str">
        <f>Sheet1!A73</f>
        <v> Alarm System / Installation</v>
      </c>
      <c r="B51" s="69"/>
      <c r="C51" s="69"/>
      <c r="D51" s="77"/>
      <c r="E51" s="77"/>
      <c r="F51" s="77" t="str">
        <f>Sheet1!D73</f>
        <v> ________</v>
      </c>
      <c r="G51" s="77"/>
      <c r="H51" s="77">
        <f t="shared" si="0"/>
        <v>0</v>
      </c>
    </row>
    <row r="52" spans="1:8" ht="12.75">
      <c r="A52" s="69" t="str">
        <f>Sheet1!A74</f>
        <v> Fire Alarm System</v>
      </c>
      <c r="B52" s="69"/>
      <c r="C52" s="69"/>
      <c r="D52" s="77"/>
      <c r="E52" s="77"/>
      <c r="F52" s="77" t="str">
        <f>Sheet1!D74</f>
        <v> ________</v>
      </c>
      <c r="G52" s="77"/>
      <c r="H52" s="77">
        <f t="shared" si="0"/>
        <v>0</v>
      </c>
    </row>
    <row r="53" spans="1:8" ht="12.75">
      <c r="A53" s="69" t="str">
        <f>Sheet1!A75</f>
        <v> Cameras / Other Security</v>
      </c>
      <c r="B53" s="69"/>
      <c r="C53" s="69"/>
      <c r="D53" s="77"/>
      <c r="E53" s="77"/>
      <c r="F53" s="77" t="str">
        <f>Sheet1!D75</f>
        <v> ________</v>
      </c>
      <c r="G53" s="77"/>
      <c r="H53" s="77">
        <f t="shared" si="0"/>
        <v>0</v>
      </c>
    </row>
    <row r="54" spans="1:8" ht="12.75">
      <c r="A54" s="69" t="str">
        <f>Sheet1!A76</f>
        <v> Office Furniture / Equip</v>
      </c>
      <c r="B54" s="69"/>
      <c r="C54" s="69"/>
      <c r="D54" s="77"/>
      <c r="E54" s="77"/>
      <c r="F54" s="77" t="str">
        <f>Sheet1!D76</f>
        <v> ________</v>
      </c>
      <c r="G54" s="77"/>
      <c r="H54" s="77">
        <f t="shared" si="0"/>
        <v>0</v>
      </c>
    </row>
    <row r="55" spans="1:8" ht="12.75">
      <c r="A55" s="69" t="str">
        <f>Sheet1!A77</f>
        <v> Mgmt / Accounting System</v>
      </c>
      <c r="B55" s="69"/>
      <c r="C55" s="69"/>
      <c r="D55" s="77"/>
      <c r="E55" s="77"/>
      <c r="F55" s="77" t="str">
        <f>Sheet1!D77</f>
        <v> ________</v>
      </c>
      <c r="G55" s="77"/>
      <c r="H55" s="77">
        <f t="shared" si="0"/>
        <v>0</v>
      </c>
    </row>
    <row r="56" spans="1:8" ht="12.75">
      <c r="A56" s="69" t="str">
        <f>Sheet1!A78</f>
        <v> Signage</v>
      </c>
      <c r="B56" s="69"/>
      <c r="C56" s="69"/>
      <c r="D56" s="77"/>
      <c r="E56" s="77"/>
      <c r="F56" s="77" t="str">
        <f>Sheet1!D78</f>
        <v> ________</v>
      </c>
      <c r="G56" s="77"/>
      <c r="H56" s="77">
        <f t="shared" si="0"/>
        <v>0</v>
      </c>
    </row>
    <row r="57" spans="1:8" ht="12.75">
      <c r="A57" s="69" t="str">
        <f>Sheet1!A79</f>
        <v> ______________</v>
      </c>
      <c r="B57" s="69"/>
      <c r="C57" s="69"/>
      <c r="E57" s="77"/>
      <c r="F57" s="77" t="str">
        <f>Sheet1!D79</f>
        <v> ________</v>
      </c>
      <c r="G57" s="77"/>
      <c r="H57" s="77">
        <f>SUM(E57:F57)</f>
        <v>0</v>
      </c>
    </row>
    <row r="58" spans="1:8" ht="12.75">
      <c r="A58" s="69" t="str">
        <f>Sheet1!A80</f>
        <v> ______________</v>
      </c>
      <c r="B58" s="69"/>
      <c r="C58" s="69"/>
      <c r="E58" s="77"/>
      <c r="F58" s="77" t="str">
        <f>Sheet1!D80</f>
        <v> ________</v>
      </c>
      <c r="G58" s="77"/>
      <c r="H58" s="77">
        <f>SUM(E58:F58)</f>
        <v>0</v>
      </c>
    </row>
    <row r="59" spans="1:8" ht="12.75">
      <c r="A59" s="69"/>
      <c r="B59" s="69"/>
      <c r="C59" s="69"/>
      <c r="D59" s="78" t="s">
        <v>181</v>
      </c>
      <c r="E59" s="78" t="s">
        <v>181</v>
      </c>
      <c r="F59" s="77" t="s">
        <v>181</v>
      </c>
      <c r="G59" s="77"/>
      <c r="H59" s="77" t="s">
        <v>244</v>
      </c>
    </row>
    <row r="60" spans="1:8" ht="12.75">
      <c r="A60" s="69" t="s">
        <v>245</v>
      </c>
      <c r="B60" s="69"/>
      <c r="C60" s="69"/>
      <c r="D60" s="77">
        <f>SUM(D29:D58)</f>
        <v>0</v>
      </c>
      <c r="E60" s="77">
        <f>SUM(E29:E58)</f>
        <v>0</v>
      </c>
      <c r="F60" s="77">
        <f>SUM(F29:F58)</f>
        <v>0</v>
      </c>
      <c r="G60" s="77"/>
      <c r="H60" s="77">
        <f t="shared" si="0"/>
        <v>0</v>
      </c>
    </row>
    <row r="61" spans="1:8" ht="12.75">
      <c r="A61" s="69" t="s">
        <v>246</v>
      </c>
      <c r="B61" s="69"/>
      <c r="C61" s="69"/>
      <c r="D61" s="79" t="e">
        <f>ROUND(D60/$H$60,46)</f>
        <v>#DIV/0!</v>
      </c>
      <c r="E61" s="79" t="e">
        <f>ROUND(E60/$H$60,46)</f>
        <v>#DIV/0!</v>
      </c>
      <c r="F61" s="79" t="e">
        <f>ROUND(F60/$H$60,46)</f>
        <v>#DIV/0!</v>
      </c>
      <c r="G61" s="77"/>
      <c r="H61" s="79" t="e">
        <f>SUM(D61:F61)</f>
        <v>#DIV/0!</v>
      </c>
    </row>
    <row r="62" spans="1:8" ht="12.75">
      <c r="A62" s="69" t="s">
        <v>247</v>
      </c>
      <c r="B62" s="69"/>
      <c r="C62" s="69"/>
      <c r="D62" s="77"/>
      <c r="E62" s="77"/>
      <c r="F62" s="77"/>
      <c r="G62" s="77"/>
      <c r="H62" s="77"/>
    </row>
    <row r="63" spans="1:8" ht="12.75">
      <c r="A63" s="69" t="s">
        <v>248</v>
      </c>
      <c r="B63" s="69"/>
      <c r="C63" s="69"/>
      <c r="D63" s="77" t="e">
        <f>ROUND(D61*$D$78,0)</f>
        <v>#DIV/0!</v>
      </c>
      <c r="E63" s="77" t="e">
        <f>ROUND(E61*$D$78,0)</f>
        <v>#DIV/0!</v>
      </c>
      <c r="F63" s="77" t="e">
        <f>ROUND(F61*$D$78,0)</f>
        <v>#DIV/0!</v>
      </c>
      <c r="G63" s="77"/>
      <c r="H63" s="80" t="e">
        <f>SUM(D63:F63)</f>
        <v>#DIV/0!</v>
      </c>
    </row>
    <row r="64" spans="1:8" ht="12.75">
      <c r="A64" s="69"/>
      <c r="B64" s="69"/>
      <c r="C64" s="69"/>
      <c r="D64" s="77" t="s">
        <v>181</v>
      </c>
      <c r="E64" s="77" t="s">
        <v>181</v>
      </c>
      <c r="F64" s="77" t="s">
        <v>181</v>
      </c>
      <c r="G64" s="77"/>
      <c r="H64" s="77" t="s">
        <v>244</v>
      </c>
    </row>
    <row r="65" spans="1:8" ht="12.75">
      <c r="A65" s="69" t="s">
        <v>249</v>
      </c>
      <c r="B65" s="69"/>
      <c r="C65" s="69"/>
      <c r="D65" s="77" t="e">
        <f>D60+D63</f>
        <v>#DIV/0!</v>
      </c>
      <c r="E65" s="77" t="e">
        <f>E60+E63</f>
        <v>#DIV/0!</v>
      </c>
      <c r="F65" s="77" t="e">
        <f>F60+F63</f>
        <v>#DIV/0!</v>
      </c>
      <c r="G65" s="77"/>
      <c r="H65" s="77" t="e">
        <f>H60+H63</f>
        <v>#DIV/0!</v>
      </c>
    </row>
    <row r="66" spans="1:8" ht="12.75">
      <c r="A66" s="69"/>
      <c r="B66" s="69"/>
      <c r="C66" s="69"/>
      <c r="D66" s="77"/>
      <c r="E66" s="45"/>
      <c r="F66" s="45"/>
      <c r="G66" s="45"/>
      <c r="H66" s="45"/>
    </row>
    <row r="67" spans="1:8" ht="12.75">
      <c r="A67" s="74" t="str">
        <f>Sheet1!A82</f>
        <v>Development</v>
      </c>
      <c r="B67" s="69"/>
      <c r="C67" s="69"/>
      <c r="D67" s="77"/>
      <c r="E67" s="45"/>
      <c r="F67" s="45"/>
      <c r="G67" s="45"/>
      <c r="H67" s="45"/>
    </row>
    <row r="68" spans="1:8" ht="12.75">
      <c r="A68" s="69" t="str">
        <f>Sheet1!A83</f>
        <v> Legal Fee</v>
      </c>
      <c r="B68" s="69"/>
      <c r="C68" s="69"/>
      <c r="D68" s="77" t="str">
        <f>Sheet1!D83</f>
        <v> ________</v>
      </c>
      <c r="E68" s="45"/>
      <c r="F68" s="45"/>
      <c r="G68" s="45"/>
      <c r="H68" s="45"/>
    </row>
    <row r="69" spans="1:8" ht="12.75">
      <c r="A69" s="69" t="str">
        <f>Sheet1!A84</f>
        <v> Engineer / Architect Fee</v>
      </c>
      <c r="B69" s="69"/>
      <c r="C69" s="69"/>
      <c r="D69" s="77" t="str">
        <f>Sheet1!D84</f>
        <v> ________</v>
      </c>
      <c r="E69" s="45"/>
      <c r="F69" s="45"/>
      <c r="G69" s="45"/>
      <c r="H69" s="45"/>
    </row>
    <row r="70" spans="1:8" ht="12.75">
      <c r="A70" s="69" t="str">
        <f>Sheet1!A85</f>
        <v> Consulting Fee</v>
      </c>
      <c r="B70" s="69"/>
      <c r="C70" s="69"/>
      <c r="D70" s="77" t="str">
        <f>Sheet1!D85</f>
        <v> ________</v>
      </c>
      <c r="E70" s="45"/>
      <c r="F70" s="45"/>
      <c r="G70" s="45"/>
      <c r="H70" s="45"/>
    </row>
    <row r="71" spans="1:8" ht="12.75">
      <c r="A71" s="69" t="str">
        <f>Sheet1!A86</f>
        <v> Environmental Fee</v>
      </c>
      <c r="B71" s="69"/>
      <c r="C71" s="69"/>
      <c r="D71" s="77" t="str">
        <f>Sheet1!D86</f>
        <v> ________</v>
      </c>
      <c r="E71" s="45"/>
      <c r="F71" s="45"/>
      <c r="G71" s="45"/>
      <c r="H71" s="45"/>
    </row>
    <row r="72" spans="1:8" ht="12.75">
      <c r="A72" s="69" t="str">
        <f>Sheet1!A87</f>
        <v> Appraisal Fee</v>
      </c>
      <c r="B72" s="69"/>
      <c r="C72" s="69"/>
      <c r="D72" s="77" t="str">
        <f>Sheet1!D87</f>
        <v> ________</v>
      </c>
      <c r="E72" s="45"/>
      <c r="F72" s="45"/>
      <c r="G72" s="45"/>
      <c r="H72" s="45"/>
    </row>
    <row r="73" spans="1:8" ht="12.75">
      <c r="A73" s="69" t="str">
        <f>Sheet1!A88</f>
        <v> Permits / Zoning Fee</v>
      </c>
      <c r="B73" s="69"/>
      <c r="C73" s="69"/>
      <c r="D73" s="77" t="str">
        <f>Sheet1!D88</f>
        <v> ________</v>
      </c>
      <c r="E73" s="45"/>
      <c r="F73" s="45"/>
      <c r="G73" s="45"/>
      <c r="H73" s="45"/>
    </row>
    <row r="74" spans="1:8" ht="12.75">
      <c r="A74" s="69" t="str">
        <f>Sheet1!A89</f>
        <v> General Contractor Fee</v>
      </c>
      <c r="B74" s="69"/>
      <c r="C74" s="69"/>
      <c r="D74" s="77" t="str">
        <f>Sheet1!D89</f>
        <v> ________</v>
      </c>
      <c r="E74" s="45"/>
      <c r="F74" s="45"/>
      <c r="G74" s="45"/>
      <c r="H74" s="45"/>
    </row>
    <row r="75" spans="1:8" ht="12.75">
      <c r="A75" s="69" t="str">
        <f>Sheet1!A90</f>
        <v> ______________</v>
      </c>
      <c r="B75" s="69"/>
      <c r="C75" s="69"/>
      <c r="D75" s="78" t="str">
        <f>Sheet1!D90</f>
        <v> ________</v>
      </c>
      <c r="E75" s="45"/>
      <c r="F75" s="45"/>
      <c r="G75" s="45"/>
      <c r="H75" s="45"/>
    </row>
    <row r="76" spans="1:8" ht="12.75">
      <c r="A76" s="69" t="str">
        <f>Sheet1!A91</f>
        <v> ______________</v>
      </c>
      <c r="B76" s="69"/>
      <c r="C76" s="69"/>
      <c r="D76" s="78" t="str">
        <f>Sheet1!D91</f>
        <v> ________</v>
      </c>
      <c r="E76" s="45"/>
      <c r="F76" s="45"/>
      <c r="G76" s="45"/>
      <c r="H76" s="45"/>
    </row>
    <row r="77" spans="1:8" ht="12.75">
      <c r="A77" s="69"/>
      <c r="B77" s="69"/>
      <c r="C77" s="69"/>
      <c r="D77" s="78" t="s">
        <v>244</v>
      </c>
      <c r="E77" s="45"/>
      <c r="F77" s="45"/>
      <c r="G77" s="45"/>
      <c r="H77" s="45"/>
    </row>
    <row r="78" spans="1:8" ht="12.75">
      <c r="A78" s="69" t="s">
        <v>250</v>
      </c>
      <c r="B78" s="69"/>
      <c r="C78" s="69"/>
      <c r="D78" s="77">
        <f>SUM(D68:D76)</f>
        <v>0</v>
      </c>
      <c r="E78" s="45"/>
      <c r="F78" s="45"/>
      <c r="G78" s="45"/>
      <c r="H78" s="45"/>
    </row>
    <row r="79" spans="1:9" ht="12.75">
      <c r="A79" s="69"/>
      <c r="B79" s="69"/>
      <c r="C79" s="69"/>
      <c r="D79" s="77"/>
      <c r="E79" s="77"/>
      <c r="F79" s="77"/>
      <c r="G79" s="77"/>
      <c r="H79" s="77"/>
      <c r="I79" s="69"/>
    </row>
    <row r="80" spans="1:9" ht="12.75">
      <c r="A80" s="81" t="s">
        <v>251</v>
      </c>
      <c r="B80" s="81"/>
      <c r="C80" s="81"/>
      <c r="D80" s="81"/>
      <c r="E80" s="81"/>
      <c r="F80" s="81"/>
      <c r="G80" s="81"/>
      <c r="H80" s="81"/>
      <c r="I80" s="69"/>
    </row>
    <row r="81" spans="1:9" ht="12.75">
      <c r="A81" s="81" t="s">
        <v>252</v>
      </c>
      <c r="B81" s="81"/>
      <c r="C81" s="81"/>
      <c r="D81" s="81"/>
      <c r="E81" s="81"/>
      <c r="F81" s="81"/>
      <c r="G81" s="81"/>
      <c r="H81" s="81"/>
      <c r="I81" s="69"/>
    </row>
    <row r="82" spans="1:9" ht="12.75">
      <c r="A82" s="81" t="s">
        <v>253</v>
      </c>
      <c r="B82" s="81"/>
      <c r="C82" s="81"/>
      <c r="D82" s="81"/>
      <c r="E82" s="81"/>
      <c r="F82" s="81"/>
      <c r="G82" s="81"/>
      <c r="H82" s="81"/>
      <c r="I82" s="69"/>
    </row>
    <row r="83" spans="1:9" ht="12.75">
      <c r="A83" s="69"/>
      <c r="B83" s="69"/>
      <c r="C83" s="69"/>
      <c r="D83" s="69"/>
      <c r="E83" s="69"/>
      <c r="F83" s="69"/>
      <c r="G83" s="69"/>
      <c r="H83" s="69"/>
      <c r="I83" s="69"/>
    </row>
    <row r="84" spans="1:9" ht="12.75">
      <c r="A84" s="74" t="s">
        <v>254</v>
      </c>
      <c r="B84" s="69"/>
      <c r="C84" s="69"/>
      <c r="D84" s="69"/>
      <c r="E84" s="69"/>
      <c r="F84" s="69"/>
      <c r="G84" s="69"/>
      <c r="H84" s="69"/>
      <c r="I84" s="70" t="s">
        <v>80</v>
      </c>
    </row>
    <row r="85" spans="1:9" ht="12.75">
      <c r="A85" s="69"/>
      <c r="B85" s="82" t="s">
        <v>255</v>
      </c>
      <c r="C85" s="82"/>
      <c r="D85" s="82" t="s">
        <v>256</v>
      </c>
      <c r="E85" s="82"/>
      <c r="F85" s="82" t="s">
        <v>257</v>
      </c>
      <c r="G85" s="82"/>
      <c r="H85" s="69"/>
      <c r="I85" s="70" t="s">
        <v>225</v>
      </c>
    </row>
    <row r="86" spans="1:9" ht="12.75">
      <c r="A86" s="69"/>
      <c r="B86" s="83" t="s">
        <v>258</v>
      </c>
      <c r="C86" s="83" t="s">
        <v>259</v>
      </c>
      <c r="D86" s="83" t="s">
        <v>258</v>
      </c>
      <c r="E86" s="83" t="s">
        <v>259</v>
      </c>
      <c r="F86" s="83" t="s">
        <v>258</v>
      </c>
      <c r="G86" s="83" t="s">
        <v>259</v>
      </c>
      <c r="H86" s="69"/>
      <c r="I86" s="71" t="s">
        <v>260</v>
      </c>
    </row>
    <row r="87" spans="1:9" ht="12.75">
      <c r="A87" s="69" t="s">
        <v>192</v>
      </c>
      <c r="B87" s="84">
        <v>0.0177</v>
      </c>
      <c r="C87" s="69" t="e">
        <f>ROUND(B87*$D$65,0)</f>
        <v>#DIV/0!</v>
      </c>
      <c r="D87" s="84">
        <v>0.0375</v>
      </c>
      <c r="E87" s="69" t="e">
        <f>ROUND(D87*$E$65,0)</f>
        <v>#DIV/0!</v>
      </c>
      <c r="F87" s="84">
        <v>0.1071</v>
      </c>
      <c r="G87" s="69" t="e">
        <f>ROUND(F87*$F$65,0)</f>
        <v>#DIV/0!</v>
      </c>
      <c r="H87" s="69"/>
      <c r="I87" s="69" t="e">
        <f>+C87+E87+G87</f>
        <v>#DIV/0!</v>
      </c>
    </row>
    <row r="88" spans="1:9" ht="12.75">
      <c r="A88" s="69" t="s">
        <v>194</v>
      </c>
      <c r="B88" s="84">
        <v>0.02564</v>
      </c>
      <c r="C88" s="69" t="e">
        <f aca="true" t="shared" si="1" ref="C88:C96">ROUND(B88*$D$65,0)</f>
        <v>#DIV/0!</v>
      </c>
      <c r="D88" s="84">
        <v>0.0963</v>
      </c>
      <c r="E88" s="69" t="e">
        <f aca="true" t="shared" si="2" ref="E88:E96">ROUND(D88*$E$65,0)</f>
        <v>#DIV/0!</v>
      </c>
      <c r="F88" s="84">
        <v>0.2551</v>
      </c>
      <c r="G88" s="69" t="e">
        <f aca="true" t="shared" si="3" ref="G88:G94">ROUND(F88*$F$65,0)</f>
        <v>#DIV/0!</v>
      </c>
      <c r="H88" s="69"/>
      <c r="I88" s="69" t="e">
        <f aca="true" t="shared" si="4" ref="I88:I96">+C88+E88+G88</f>
        <v>#DIV/0!</v>
      </c>
    </row>
    <row r="89" spans="1:9" ht="12.75">
      <c r="A89" s="69" t="s">
        <v>137</v>
      </c>
      <c r="B89" s="84">
        <v>0.02564</v>
      </c>
      <c r="C89" s="69" t="e">
        <f t="shared" si="1"/>
        <v>#DIV/0!</v>
      </c>
      <c r="D89" s="84">
        <v>0.0866</v>
      </c>
      <c r="E89" s="69" t="e">
        <f t="shared" si="2"/>
        <v>#DIV/0!</v>
      </c>
      <c r="F89" s="84">
        <v>0.1822</v>
      </c>
      <c r="G89" s="69" t="e">
        <f t="shared" si="3"/>
        <v>#DIV/0!</v>
      </c>
      <c r="H89" s="69"/>
      <c r="I89" s="69" t="e">
        <f t="shared" si="4"/>
        <v>#DIV/0!</v>
      </c>
    </row>
    <row r="90" spans="1:9" ht="12.75">
      <c r="A90" s="69" t="s">
        <v>138</v>
      </c>
      <c r="B90" s="84">
        <v>0.02564</v>
      </c>
      <c r="C90" s="69" t="e">
        <f t="shared" si="1"/>
        <v>#DIV/0!</v>
      </c>
      <c r="D90" s="84">
        <v>0.078</v>
      </c>
      <c r="E90" s="69" t="e">
        <f t="shared" si="2"/>
        <v>#DIV/0!</v>
      </c>
      <c r="F90" s="84">
        <v>0.1302</v>
      </c>
      <c r="G90" s="69" t="e">
        <f t="shared" si="3"/>
        <v>#DIV/0!</v>
      </c>
      <c r="H90" s="69"/>
      <c r="I90" s="69" t="e">
        <f t="shared" si="4"/>
        <v>#DIV/0!</v>
      </c>
    </row>
    <row r="91" spans="1:9" ht="12.75">
      <c r="A91" s="69" t="s">
        <v>139</v>
      </c>
      <c r="B91" s="84">
        <v>0.02564</v>
      </c>
      <c r="C91" s="69" t="e">
        <f t="shared" si="1"/>
        <v>#DIV/0!</v>
      </c>
      <c r="D91" s="84">
        <v>0.0702</v>
      </c>
      <c r="E91" s="69" t="e">
        <f t="shared" si="2"/>
        <v>#DIV/0!</v>
      </c>
      <c r="F91" s="84">
        <v>0.093</v>
      </c>
      <c r="G91" s="69" t="e">
        <f t="shared" si="3"/>
        <v>#DIV/0!</v>
      </c>
      <c r="H91" s="69"/>
      <c r="I91" s="69" t="e">
        <f t="shared" si="4"/>
        <v>#DIV/0!</v>
      </c>
    </row>
    <row r="92" spans="1:9" ht="12.75">
      <c r="A92" s="69" t="s">
        <v>140</v>
      </c>
      <c r="B92" s="84">
        <v>0.02564</v>
      </c>
      <c r="C92" s="69" t="e">
        <f t="shared" si="1"/>
        <v>#DIV/0!</v>
      </c>
      <c r="D92" s="84">
        <v>0.0631</v>
      </c>
      <c r="E92" s="69" t="e">
        <f t="shared" si="2"/>
        <v>#DIV/0!</v>
      </c>
      <c r="F92" s="84">
        <v>0.0885</v>
      </c>
      <c r="G92" s="69" t="e">
        <f t="shared" si="3"/>
        <v>#DIV/0!</v>
      </c>
      <c r="H92" s="69"/>
      <c r="I92" s="69" t="e">
        <f t="shared" si="4"/>
        <v>#DIV/0!</v>
      </c>
    </row>
    <row r="93" spans="1:9" ht="12.75">
      <c r="A93" s="69" t="s">
        <v>141</v>
      </c>
      <c r="B93" s="84">
        <v>0.02564</v>
      </c>
      <c r="C93" s="69" t="e">
        <f t="shared" si="1"/>
        <v>#DIV/0!</v>
      </c>
      <c r="D93" s="84">
        <v>0.059</v>
      </c>
      <c r="E93" s="69" t="e">
        <f t="shared" si="2"/>
        <v>#DIV/0!</v>
      </c>
      <c r="F93" s="84">
        <v>0.0886</v>
      </c>
      <c r="G93" s="69" t="e">
        <f t="shared" si="3"/>
        <v>#DIV/0!</v>
      </c>
      <c r="H93" s="69"/>
      <c r="I93" s="69" t="e">
        <f t="shared" si="4"/>
        <v>#DIV/0!</v>
      </c>
    </row>
    <row r="94" spans="1:9" ht="12.75">
      <c r="A94" s="69" t="s">
        <v>142</v>
      </c>
      <c r="B94" s="84">
        <v>0.02564</v>
      </c>
      <c r="C94" s="69" t="e">
        <f t="shared" si="1"/>
        <v>#DIV/0!</v>
      </c>
      <c r="D94" s="84">
        <v>0.059</v>
      </c>
      <c r="E94" s="69" t="e">
        <f t="shared" si="2"/>
        <v>#DIV/0!</v>
      </c>
      <c r="F94" s="84">
        <v>0.0553</v>
      </c>
      <c r="G94" s="69" t="e">
        <f t="shared" si="3"/>
        <v>#DIV/0!</v>
      </c>
      <c r="H94" s="69"/>
      <c r="I94" s="69" t="e">
        <f t="shared" si="4"/>
        <v>#DIV/0!</v>
      </c>
    </row>
    <row r="95" spans="1:9" ht="12.75">
      <c r="A95" s="69" t="s">
        <v>143</v>
      </c>
      <c r="B95" s="84">
        <v>0.02564</v>
      </c>
      <c r="C95" s="69" t="e">
        <f t="shared" si="1"/>
        <v>#DIV/0!</v>
      </c>
      <c r="D95" s="84">
        <v>0.0591</v>
      </c>
      <c r="E95" s="69" t="e">
        <f t="shared" si="2"/>
        <v>#DIV/0!</v>
      </c>
      <c r="F95" s="69"/>
      <c r="G95" s="69"/>
      <c r="H95" s="84"/>
      <c r="I95" s="69" t="e">
        <f t="shared" si="4"/>
        <v>#DIV/0!</v>
      </c>
    </row>
    <row r="96" spans="1:9" ht="12.75">
      <c r="A96" s="69" t="s">
        <v>144</v>
      </c>
      <c r="B96" s="84">
        <v>0.02564</v>
      </c>
      <c r="C96" s="69" t="e">
        <f t="shared" si="1"/>
        <v>#DIV/0!</v>
      </c>
      <c r="D96" s="84">
        <v>0.059</v>
      </c>
      <c r="E96" s="69" t="e">
        <f t="shared" si="2"/>
        <v>#DIV/0!</v>
      </c>
      <c r="F96" s="69"/>
      <c r="G96" s="69"/>
      <c r="H96" s="84"/>
      <c r="I96" s="69" t="e">
        <f t="shared" si="4"/>
        <v>#DIV/0!</v>
      </c>
    </row>
    <row r="97" spans="1:9" ht="12.75">
      <c r="A97" s="69"/>
      <c r="B97" s="84"/>
      <c r="C97" s="69"/>
      <c r="D97" s="84"/>
      <c r="E97" s="69"/>
      <c r="F97" s="69"/>
      <c r="G97" s="69"/>
      <c r="H97" s="84"/>
      <c r="I97" s="69"/>
    </row>
    <row r="98" spans="1:9" ht="12.75">
      <c r="A98" s="74" t="s">
        <v>261</v>
      </c>
      <c r="B98" s="84"/>
      <c r="C98" s="69"/>
      <c r="D98" s="84"/>
      <c r="E98" s="69"/>
      <c r="F98" s="69"/>
      <c r="G98" s="69"/>
      <c r="H98" s="84"/>
      <c r="I98" s="69"/>
    </row>
    <row r="99" spans="1:9" ht="12.75">
      <c r="A99" s="69"/>
      <c r="B99" s="84"/>
      <c r="C99" s="69"/>
      <c r="D99" s="84"/>
      <c r="E99" s="69"/>
      <c r="F99" s="69"/>
      <c r="G99" s="69"/>
      <c r="H99" s="84"/>
      <c r="I99" s="69"/>
    </row>
    <row r="100" spans="1:9" ht="12.75">
      <c r="A100" s="69" t="s">
        <v>262</v>
      </c>
      <c r="B100" s="84"/>
      <c r="D100" s="77">
        <f>Sheet1!G201</f>
        <v>0</v>
      </c>
      <c r="E100" s="69"/>
      <c r="F100" s="69"/>
      <c r="G100" s="69"/>
      <c r="H100" s="84"/>
      <c r="I100" s="69"/>
    </row>
    <row r="101" spans="1:9" ht="12.75">
      <c r="A101" s="69" t="s">
        <v>234</v>
      </c>
      <c r="B101" s="84"/>
      <c r="D101" s="85">
        <f>Sheet1!G206</f>
        <v>0.01</v>
      </c>
      <c r="E101" s="69"/>
      <c r="F101" s="69"/>
      <c r="G101" s="69"/>
      <c r="H101" s="84"/>
      <c r="I101" s="69"/>
    </row>
    <row r="102" spans="1:9" ht="12.75">
      <c r="A102" s="69"/>
      <c r="B102" s="84"/>
      <c r="D102" s="69" t="s">
        <v>263</v>
      </c>
      <c r="E102" s="69"/>
      <c r="F102" s="69"/>
      <c r="G102" s="69"/>
      <c r="H102" s="84"/>
      <c r="I102" s="69"/>
    </row>
    <row r="103" spans="1:9" ht="12.75">
      <c r="A103" s="69" t="s">
        <v>264</v>
      </c>
      <c r="B103" s="84"/>
      <c r="D103" s="69">
        <f>ROUND(D100*D101,0)</f>
        <v>0</v>
      </c>
      <c r="E103" s="69"/>
      <c r="F103" s="69"/>
      <c r="G103" s="69"/>
      <c r="H103" s="84"/>
      <c r="I103" s="69"/>
    </row>
    <row r="104" spans="1:9" ht="12.75">
      <c r="A104" s="69"/>
      <c r="B104" s="84"/>
      <c r="C104" s="69"/>
      <c r="D104" s="84"/>
      <c r="E104" s="69"/>
      <c r="F104" s="69"/>
      <c r="G104" s="69"/>
      <c r="H104" s="84"/>
      <c r="I104" s="69"/>
    </row>
    <row r="105" spans="1:9" ht="12.75">
      <c r="A105" s="69" t="s">
        <v>265</v>
      </c>
      <c r="B105" s="84"/>
      <c r="C105" s="69"/>
      <c r="D105" s="80" t="e">
        <f>ROUND(D103/Sheet1!G205,0)</f>
        <v>#VALUE!</v>
      </c>
      <c r="E105" s="69"/>
      <c r="F105" s="69"/>
      <c r="G105" s="69"/>
      <c r="H105" s="84"/>
      <c r="I105" s="69"/>
    </row>
    <row r="106" spans="1:9" ht="12.75">
      <c r="A106" s="69"/>
      <c r="B106" s="69"/>
      <c r="C106" s="69"/>
      <c r="D106" s="69"/>
      <c r="E106" s="69"/>
      <c r="F106" s="69"/>
      <c r="G106" s="69"/>
      <c r="H106" s="69"/>
      <c r="I106" s="69"/>
    </row>
    <row r="107" ht="15">
      <c r="A107" s="3" t="str">
        <f>+D2</f>
        <v>FINANCIAL PROJECTIONS DETAIL</v>
      </c>
    </row>
    <row r="108" ht="15">
      <c r="A108" s="3" t="str">
        <f>+D3</f>
        <v> </v>
      </c>
    </row>
    <row r="109" ht="12.75" customHeight="1">
      <c r="A109" s="3"/>
    </row>
    <row r="111" spans="1:9" ht="12.75">
      <c r="A111" s="68" t="s">
        <v>266</v>
      </c>
      <c r="B111" s="69"/>
      <c r="C111" s="69"/>
      <c r="D111" s="69"/>
      <c r="E111" s="69" t="s">
        <v>267</v>
      </c>
      <c r="F111" s="69"/>
      <c r="G111" s="69"/>
      <c r="H111" s="77" t="e">
        <f>Sheet1!H126</f>
        <v>#VALUE!</v>
      </c>
      <c r="I111" s="69"/>
    </row>
    <row r="112" spans="1:9" ht="12.75">
      <c r="A112" s="74"/>
      <c r="B112" s="69"/>
      <c r="C112" s="69"/>
      <c r="D112" s="69"/>
      <c r="E112" s="69"/>
      <c r="F112" s="69"/>
      <c r="G112" s="77"/>
      <c r="H112" s="69"/>
      <c r="I112" s="69"/>
    </row>
    <row r="113" spans="1:9" ht="12.75">
      <c r="A113" s="69"/>
      <c r="B113" s="70"/>
      <c r="C113" s="70" t="s">
        <v>191</v>
      </c>
      <c r="D113" s="70"/>
      <c r="E113" s="69"/>
      <c r="F113" s="69"/>
      <c r="G113" s="70"/>
      <c r="H113" s="70" t="s">
        <v>191</v>
      </c>
      <c r="I113" s="70"/>
    </row>
    <row r="114" spans="1:9" ht="12.75">
      <c r="A114" s="69"/>
      <c r="B114" s="70" t="s">
        <v>268</v>
      </c>
      <c r="C114" s="70" t="s">
        <v>190</v>
      </c>
      <c r="D114" s="70" t="s">
        <v>79</v>
      </c>
      <c r="E114" s="69"/>
      <c r="F114" s="69"/>
      <c r="G114" s="70" t="s">
        <v>268</v>
      </c>
      <c r="H114" s="70" t="s">
        <v>190</v>
      </c>
      <c r="I114" s="70" t="s">
        <v>79</v>
      </c>
    </row>
    <row r="115" spans="1:9" ht="12.75">
      <c r="A115" s="69"/>
      <c r="B115" s="71" t="s">
        <v>269</v>
      </c>
      <c r="C115" s="71" t="s">
        <v>89</v>
      </c>
      <c r="D115" s="71" t="s">
        <v>191</v>
      </c>
      <c r="E115" s="69"/>
      <c r="F115" s="69"/>
      <c r="G115" s="71" t="s">
        <v>269</v>
      </c>
      <c r="H115" s="71" t="s">
        <v>89</v>
      </c>
      <c r="I115" s="71" t="s">
        <v>191</v>
      </c>
    </row>
    <row r="116" spans="1:9" ht="12.75">
      <c r="A116" s="69" t="s">
        <v>111</v>
      </c>
      <c r="B116" s="86" t="s">
        <v>270</v>
      </c>
      <c r="C116" s="73">
        <f>+E11</f>
        <v>1</v>
      </c>
      <c r="D116" s="69"/>
      <c r="E116" s="69"/>
      <c r="F116" s="69" t="s">
        <v>113</v>
      </c>
      <c r="G116" s="87" t="str">
        <f>Sheet1!G140</f>
        <v>_______</v>
      </c>
      <c r="H116" s="73" t="e">
        <f>+E12</f>
        <v>#VALUE!</v>
      </c>
      <c r="I116" s="69" t="e">
        <f>ROUND(Sheet1!$H$126*G116*H116/12,0)</f>
        <v>#VALUE!</v>
      </c>
    </row>
    <row r="117" spans="1:9" ht="12.75">
      <c r="A117" s="69" t="s">
        <v>115</v>
      </c>
      <c r="B117" s="86" t="s">
        <v>270</v>
      </c>
      <c r="C117" s="73">
        <f>+E11</f>
        <v>1</v>
      </c>
      <c r="D117" s="69"/>
      <c r="E117" s="69"/>
      <c r="F117" s="69" t="s">
        <v>116</v>
      </c>
      <c r="G117" s="87" t="str">
        <f>Sheet1!G141</f>
        <v>_______</v>
      </c>
      <c r="H117" s="73" t="e">
        <f>+E12</f>
        <v>#VALUE!</v>
      </c>
      <c r="I117" s="69" t="e">
        <f>ROUND(Sheet1!$H$126*G117*H117/12,0)</f>
        <v>#VALUE!</v>
      </c>
    </row>
    <row r="118" spans="1:9" ht="12.75">
      <c r="A118" s="69" t="s">
        <v>117</v>
      </c>
      <c r="B118" s="86" t="s">
        <v>270</v>
      </c>
      <c r="C118" s="73">
        <f>+E11</f>
        <v>1</v>
      </c>
      <c r="D118" s="69"/>
      <c r="E118" s="69"/>
      <c r="F118" s="69" t="s">
        <v>118</v>
      </c>
      <c r="G118" s="87" t="str">
        <f>Sheet1!G142</f>
        <v>_______</v>
      </c>
      <c r="H118" s="73" t="e">
        <f>+E12</f>
        <v>#VALUE!</v>
      </c>
      <c r="I118" s="69" t="e">
        <f>ROUND(Sheet1!$H$126*G118*H118/12,0)</f>
        <v>#VALUE!</v>
      </c>
    </row>
    <row r="119" spans="1:9" ht="12.75">
      <c r="A119" s="69" t="s">
        <v>119</v>
      </c>
      <c r="B119" s="86" t="s">
        <v>270</v>
      </c>
      <c r="C119" s="73">
        <f>+E11</f>
        <v>1</v>
      </c>
      <c r="D119" s="69"/>
      <c r="E119" s="69"/>
      <c r="F119" s="69" t="s">
        <v>120</v>
      </c>
      <c r="G119" s="87" t="str">
        <f>Sheet1!G143</f>
        <v>_______</v>
      </c>
      <c r="H119" s="73" t="e">
        <f>+E12</f>
        <v>#VALUE!</v>
      </c>
      <c r="I119" s="69" t="e">
        <f>ROUND(Sheet1!$H$126*G119*H119/12,0)</f>
        <v>#VALUE!</v>
      </c>
    </row>
    <row r="120" spans="1:9" ht="12.75">
      <c r="A120" s="69" t="s">
        <v>121</v>
      </c>
      <c r="B120" s="86" t="s">
        <v>270</v>
      </c>
      <c r="C120" s="73">
        <f>+E11</f>
        <v>1</v>
      </c>
      <c r="D120" s="69"/>
      <c r="E120" s="69"/>
      <c r="F120" s="69" t="s">
        <v>122</v>
      </c>
      <c r="G120" s="87" t="str">
        <f>Sheet1!G144</f>
        <v>_______</v>
      </c>
      <c r="H120" s="73" t="e">
        <f>+E12</f>
        <v>#VALUE!</v>
      </c>
      <c r="I120" s="69" t="e">
        <f>ROUND(Sheet1!$H$126*G120*H120/12,0)</f>
        <v>#VALUE!</v>
      </c>
    </row>
    <row r="121" spans="1:9" ht="12.75">
      <c r="A121" s="69" t="s">
        <v>123</v>
      </c>
      <c r="B121" s="86" t="s">
        <v>270</v>
      </c>
      <c r="C121" s="73">
        <f>+E11</f>
        <v>1</v>
      </c>
      <c r="D121" s="69"/>
      <c r="E121" s="69"/>
      <c r="F121" s="69" t="s">
        <v>124</v>
      </c>
      <c r="G121" s="87" t="str">
        <f>Sheet1!G145</f>
        <v>_______</v>
      </c>
      <c r="H121" s="73" t="e">
        <f>+E12</f>
        <v>#VALUE!</v>
      </c>
      <c r="I121" s="69" t="e">
        <f>ROUND(Sheet1!$H$126*G121*H121/12,0)</f>
        <v>#VALUE!</v>
      </c>
    </row>
    <row r="122" spans="1:9" ht="12.75">
      <c r="A122" s="69" t="s">
        <v>125</v>
      </c>
      <c r="B122" s="87" t="str">
        <f>Sheet1!C146</f>
        <v> _______</v>
      </c>
      <c r="C122" s="73">
        <f>+E11</f>
        <v>1</v>
      </c>
      <c r="D122" s="69" t="e">
        <f>ROUND(Sheet1!$H$126*B122*C122/12,0)</f>
        <v>#VALUE!</v>
      </c>
      <c r="E122" s="69"/>
      <c r="F122" s="69" t="s">
        <v>126</v>
      </c>
      <c r="G122" s="87" t="str">
        <f>Sheet1!G146</f>
        <v>_______</v>
      </c>
      <c r="H122" s="73" t="e">
        <f>+E12</f>
        <v>#VALUE!</v>
      </c>
      <c r="I122" s="69" t="e">
        <f>ROUND(Sheet1!$H$126*G122*H122/12,0)</f>
        <v>#VALUE!</v>
      </c>
    </row>
    <row r="123" spans="1:9" ht="12.75">
      <c r="A123" s="69" t="s">
        <v>127</v>
      </c>
      <c r="B123" s="87" t="str">
        <f>Sheet1!C147</f>
        <v> _______</v>
      </c>
      <c r="C123" s="73">
        <f>+E11</f>
        <v>1</v>
      </c>
      <c r="D123" s="69" t="e">
        <f>ROUND(Sheet1!$H$126*B123*C123/12,0)</f>
        <v>#VALUE!</v>
      </c>
      <c r="E123" s="69"/>
      <c r="F123" s="69" t="s">
        <v>128</v>
      </c>
      <c r="G123" s="87" t="str">
        <f>Sheet1!G147</f>
        <v>_______</v>
      </c>
      <c r="H123" s="73" t="e">
        <f>+E12</f>
        <v>#VALUE!</v>
      </c>
      <c r="I123" s="69" t="e">
        <f>ROUND(Sheet1!$H$126*G123*H123/12,0)</f>
        <v>#VALUE!</v>
      </c>
    </row>
    <row r="124" spans="1:9" ht="12.75">
      <c r="A124" s="69" t="s">
        <v>129</v>
      </c>
      <c r="B124" s="87" t="str">
        <f>Sheet1!C148</f>
        <v> _______</v>
      </c>
      <c r="C124" s="73">
        <f>+E11</f>
        <v>1</v>
      </c>
      <c r="D124" s="69" t="e">
        <f>ROUND(Sheet1!$H$126*B124*C124/12,0)</f>
        <v>#VALUE!</v>
      </c>
      <c r="E124" s="69"/>
      <c r="F124" s="69" t="s">
        <v>130</v>
      </c>
      <c r="G124" s="87" t="str">
        <f>Sheet1!G148</f>
        <v>_______</v>
      </c>
      <c r="H124" s="73" t="e">
        <f>+E12</f>
        <v>#VALUE!</v>
      </c>
      <c r="I124" s="69" t="e">
        <f>ROUND(Sheet1!$H$126*G124*H124/12,0)</f>
        <v>#VALUE!</v>
      </c>
    </row>
    <row r="125" spans="1:9" ht="12.75">
      <c r="A125" s="69" t="s">
        <v>131</v>
      </c>
      <c r="B125" s="87" t="str">
        <f>Sheet1!C149</f>
        <v> _______</v>
      </c>
      <c r="C125" s="73">
        <f>+E11</f>
        <v>1</v>
      </c>
      <c r="D125" s="69" t="e">
        <f>ROUND(Sheet1!$H$126*B125*C125/12,0)</f>
        <v>#VALUE!</v>
      </c>
      <c r="E125" s="69"/>
      <c r="F125" s="69" t="s">
        <v>132</v>
      </c>
      <c r="G125" s="87" t="str">
        <f>Sheet1!G149</f>
        <v>_______</v>
      </c>
      <c r="H125" s="73" t="e">
        <f>+E12</f>
        <v>#VALUE!</v>
      </c>
      <c r="I125" s="69" t="e">
        <f>ROUND(Sheet1!$H$126*G125*H125/12,0)</f>
        <v>#VALUE!</v>
      </c>
    </row>
    <row r="126" spans="1:9" ht="12.75">
      <c r="A126" s="69" t="s">
        <v>133</v>
      </c>
      <c r="B126" s="87" t="str">
        <f>Sheet1!C150</f>
        <v> _______</v>
      </c>
      <c r="C126" s="73">
        <f>+E11</f>
        <v>1</v>
      </c>
      <c r="D126" s="69" t="e">
        <f>ROUND(Sheet1!$H$126*B126*C126/12,0)</f>
        <v>#VALUE!</v>
      </c>
      <c r="E126" s="69"/>
      <c r="F126" s="69" t="s">
        <v>134</v>
      </c>
      <c r="G126" s="87" t="str">
        <f>Sheet1!G150</f>
        <v>_______</v>
      </c>
      <c r="H126" s="73" t="e">
        <f>+E12</f>
        <v>#VALUE!</v>
      </c>
      <c r="I126" s="69" t="e">
        <f>ROUND(Sheet1!$H$126*G126*H126/12,0)</f>
        <v>#VALUE!</v>
      </c>
    </row>
    <row r="127" spans="1:9" ht="12.75">
      <c r="A127" s="69" t="s">
        <v>135</v>
      </c>
      <c r="B127" s="87" t="str">
        <f>Sheet1!C151</f>
        <v> _______</v>
      </c>
      <c r="C127" s="73">
        <f>+E11</f>
        <v>1</v>
      </c>
      <c r="D127" s="69" t="e">
        <f>ROUND(Sheet1!$H$126*B127*C127/12,0)</f>
        <v>#VALUE!</v>
      </c>
      <c r="E127" s="69"/>
      <c r="F127" s="69" t="s">
        <v>136</v>
      </c>
      <c r="G127" s="87" t="str">
        <f>Sheet1!G151</f>
        <v>_______</v>
      </c>
      <c r="H127" s="73" t="e">
        <f>+E12</f>
        <v>#VALUE!</v>
      </c>
      <c r="I127" s="69" t="e">
        <f>ROUND(Sheet1!$H$126*G127*H127/12,0)</f>
        <v>#VALUE!</v>
      </c>
    </row>
    <row r="128" spans="1:9" ht="12.75">
      <c r="A128" s="69"/>
      <c r="B128" s="69"/>
      <c r="C128" s="69"/>
      <c r="D128" s="70" t="s">
        <v>181</v>
      </c>
      <c r="E128" s="69"/>
      <c r="F128" s="69"/>
      <c r="G128" s="69"/>
      <c r="H128" s="69"/>
      <c r="I128" s="69" t="s">
        <v>244</v>
      </c>
    </row>
    <row r="129" spans="1:9" ht="12.75">
      <c r="A129" s="69"/>
      <c r="B129" s="69" t="s">
        <v>271</v>
      </c>
      <c r="C129" s="69"/>
      <c r="D129" s="69" t="e">
        <f>SUM(D116:D127)</f>
        <v>#VALUE!</v>
      </c>
      <c r="E129" s="69"/>
      <c r="F129" s="69"/>
      <c r="G129" s="69" t="s">
        <v>272</v>
      </c>
      <c r="H129" s="69"/>
      <c r="I129" s="69" t="e">
        <f>SUM(I116:I127)</f>
        <v>#VALUE!</v>
      </c>
    </row>
    <row r="130" spans="1:9" ht="12.75">
      <c r="A130" s="69"/>
      <c r="B130" s="69"/>
      <c r="C130" s="69"/>
      <c r="D130" s="69"/>
      <c r="E130" s="69"/>
      <c r="F130" s="69"/>
      <c r="G130" s="69"/>
      <c r="H130" s="69"/>
      <c r="I130" s="69"/>
    </row>
    <row r="131" spans="1:4" ht="12.75">
      <c r="A131" s="69"/>
      <c r="B131" s="70"/>
      <c r="C131" s="70" t="s">
        <v>191</v>
      </c>
      <c r="D131" s="70"/>
    </row>
    <row r="132" spans="1:4" ht="12.75">
      <c r="A132" s="69"/>
      <c r="B132" s="70" t="s">
        <v>268</v>
      </c>
      <c r="C132" s="70" t="s">
        <v>190</v>
      </c>
      <c r="D132" s="70" t="s">
        <v>80</v>
      </c>
    </row>
    <row r="133" spans="1:4" ht="12.75">
      <c r="A133" s="69"/>
      <c r="B133" s="71" t="s">
        <v>269</v>
      </c>
      <c r="C133" s="71" t="s">
        <v>89</v>
      </c>
      <c r="D133" s="71" t="s">
        <v>191</v>
      </c>
    </row>
    <row r="134" spans="1:4" ht="12.75">
      <c r="A134" s="69" t="s">
        <v>137</v>
      </c>
      <c r="B134" s="87" t="str">
        <f>Sheet1!C155</f>
        <v>_______</v>
      </c>
      <c r="C134" s="73" t="e">
        <f aca="true" t="shared" si="5" ref="C134:C141">+E13</f>
        <v>#VALUE!</v>
      </c>
      <c r="D134" s="69" t="e">
        <f>ROUND(Sheet1!$H$126*B134*C134,0)</f>
        <v>#VALUE!</v>
      </c>
    </row>
    <row r="135" spans="1:4" ht="12.75">
      <c r="A135" s="69" t="s">
        <v>138</v>
      </c>
      <c r="B135" s="87" t="str">
        <f>Sheet1!C156</f>
        <v>_______</v>
      </c>
      <c r="C135" s="73" t="e">
        <f t="shared" si="5"/>
        <v>#VALUE!</v>
      </c>
      <c r="D135" s="69" t="e">
        <f>ROUND(Sheet1!$H$126*B135*C135,0)</f>
        <v>#VALUE!</v>
      </c>
    </row>
    <row r="136" spans="1:4" ht="12.75">
      <c r="A136" s="69" t="s">
        <v>139</v>
      </c>
      <c r="B136" s="87" t="str">
        <f>Sheet1!C157</f>
        <v>_______</v>
      </c>
      <c r="C136" s="73" t="e">
        <f t="shared" si="5"/>
        <v>#VALUE!</v>
      </c>
      <c r="D136" s="69" t="e">
        <f>ROUND(Sheet1!$H$126*B136*C136,0)</f>
        <v>#VALUE!</v>
      </c>
    </row>
    <row r="137" spans="1:4" ht="12.75">
      <c r="A137" s="69" t="s">
        <v>140</v>
      </c>
      <c r="B137" s="87" t="str">
        <f>Sheet1!C158</f>
        <v>_______</v>
      </c>
      <c r="C137" s="73" t="e">
        <f t="shared" si="5"/>
        <v>#VALUE!</v>
      </c>
      <c r="D137" s="69" t="e">
        <f>ROUND(Sheet1!$H$126*B137*C137,0)</f>
        <v>#VALUE!</v>
      </c>
    </row>
    <row r="138" spans="1:4" ht="12.75">
      <c r="A138" s="69" t="s">
        <v>141</v>
      </c>
      <c r="B138" s="87" t="str">
        <f>Sheet1!C159</f>
        <v>_______</v>
      </c>
      <c r="C138" s="73" t="e">
        <f t="shared" si="5"/>
        <v>#VALUE!</v>
      </c>
      <c r="D138" s="69" t="e">
        <f>ROUND(Sheet1!$H$126*B138*C138,0)</f>
        <v>#VALUE!</v>
      </c>
    </row>
    <row r="139" spans="1:4" ht="12.75">
      <c r="A139" s="69" t="s">
        <v>142</v>
      </c>
      <c r="B139" s="87" t="str">
        <f>Sheet1!C160</f>
        <v>_______</v>
      </c>
      <c r="C139" s="73" t="e">
        <f t="shared" si="5"/>
        <v>#VALUE!</v>
      </c>
      <c r="D139" s="69" t="e">
        <f>ROUND(Sheet1!$H$126*B139*C139,0)</f>
        <v>#VALUE!</v>
      </c>
    </row>
    <row r="140" spans="1:4" ht="12.75">
      <c r="A140" s="69" t="s">
        <v>143</v>
      </c>
      <c r="B140" s="87" t="str">
        <f>Sheet1!C161</f>
        <v>_______</v>
      </c>
      <c r="C140" s="73" t="e">
        <f t="shared" si="5"/>
        <v>#VALUE!</v>
      </c>
      <c r="D140" s="69" t="e">
        <f>ROUND(Sheet1!$H$126*B140*C140,0)</f>
        <v>#VALUE!</v>
      </c>
    </row>
    <row r="141" spans="1:4" ht="12.75">
      <c r="A141" s="69" t="s">
        <v>144</v>
      </c>
      <c r="B141" s="87" t="str">
        <f>Sheet1!C162</f>
        <v>_______</v>
      </c>
      <c r="C141" s="73" t="e">
        <f t="shared" si="5"/>
        <v>#VALUE!</v>
      </c>
      <c r="D141" s="69" t="e">
        <f>ROUND(Sheet1!$H$126*B141*C141,0)</f>
        <v>#VALUE!</v>
      </c>
    </row>
    <row r="142" spans="1:4" ht="12.75">
      <c r="A142" s="69"/>
      <c r="B142" s="87"/>
      <c r="C142" s="73"/>
      <c r="D142" s="69"/>
    </row>
    <row r="143" spans="1:4" ht="12.75">
      <c r="A143" s="69"/>
      <c r="B143" s="87"/>
      <c r="C143" s="73"/>
      <c r="D143" s="69"/>
    </row>
    <row r="144" ht="15">
      <c r="A144" s="3" t="str">
        <f>+D2</f>
        <v>FINANCIAL PROJECTIONS DETAIL</v>
      </c>
    </row>
    <row r="145" ht="15">
      <c r="A145" s="3" t="str">
        <f>+D3</f>
        <v> </v>
      </c>
    </row>
    <row r="146" ht="12.75" customHeight="1">
      <c r="A146" s="3"/>
    </row>
    <row r="148" spans="1:9" ht="12.75">
      <c r="A148" s="68" t="s">
        <v>273</v>
      </c>
      <c r="B148" s="69"/>
      <c r="C148" s="69"/>
      <c r="D148" s="69"/>
      <c r="E148" s="69" t="s">
        <v>274</v>
      </c>
      <c r="F148" s="69"/>
      <c r="G148" s="69"/>
      <c r="H148" s="77">
        <f>Sheet1!E187</f>
        <v>0</v>
      </c>
      <c r="I148" s="69"/>
    </row>
    <row r="149" spans="1:9" ht="12.75">
      <c r="A149" s="69"/>
      <c r="B149" s="69"/>
      <c r="C149" s="69"/>
      <c r="D149" s="69"/>
      <c r="E149" s="69"/>
      <c r="F149" s="69"/>
      <c r="G149" s="69"/>
      <c r="H149" s="69"/>
      <c r="I149" s="69"/>
    </row>
    <row r="150" spans="1:9" ht="12.75">
      <c r="A150" s="81" t="s">
        <v>275</v>
      </c>
      <c r="B150" s="69"/>
      <c r="C150" s="69"/>
      <c r="D150" s="69"/>
      <c r="E150" s="69"/>
      <c r="F150" s="69"/>
      <c r="G150" s="69"/>
      <c r="H150" s="69"/>
      <c r="I150" s="69"/>
    </row>
    <row r="151" spans="1:9" ht="12.75">
      <c r="A151" s="81" t="s">
        <v>276</v>
      </c>
      <c r="B151" s="69"/>
      <c r="C151" s="69"/>
      <c r="D151" s="69"/>
      <c r="E151" s="69"/>
      <c r="F151" s="69"/>
      <c r="G151" s="69"/>
      <c r="H151" s="69"/>
      <c r="I151" s="69"/>
    </row>
    <row r="152" spans="1:9" ht="12.75">
      <c r="A152" s="81" t="s">
        <v>277</v>
      </c>
      <c r="B152" s="69"/>
      <c r="C152" s="69"/>
      <c r="D152" s="69"/>
      <c r="E152" s="69"/>
      <c r="F152" s="69"/>
      <c r="G152" s="69"/>
      <c r="H152" s="69"/>
      <c r="I152" s="69"/>
    </row>
    <row r="153" spans="1:9" ht="12.75">
      <c r="A153" s="81" t="s">
        <v>278</v>
      </c>
      <c r="B153" s="69"/>
      <c r="C153" s="69"/>
      <c r="D153" s="69"/>
      <c r="E153" s="69"/>
      <c r="F153" s="69"/>
      <c r="G153" s="69"/>
      <c r="H153" s="69"/>
      <c r="I153" s="69"/>
    </row>
    <row r="154" spans="1:9" ht="12.75">
      <c r="A154" s="69"/>
      <c r="B154" s="69"/>
      <c r="C154" s="69"/>
      <c r="D154" s="69"/>
      <c r="E154" s="69"/>
      <c r="F154" s="69"/>
      <c r="G154" s="69"/>
      <c r="H154" s="69"/>
      <c r="I154" s="69"/>
    </row>
    <row r="155" spans="1:4" ht="12.75">
      <c r="A155" s="69"/>
      <c r="B155" s="70" t="s">
        <v>149</v>
      </c>
      <c r="C155" s="69"/>
      <c r="D155" s="69"/>
    </row>
    <row r="156" spans="1:4" ht="12.75">
      <c r="A156" s="69"/>
      <c r="B156" s="70" t="s">
        <v>190</v>
      </c>
      <c r="C156" s="70" t="s">
        <v>279</v>
      </c>
      <c r="D156" s="70" t="s">
        <v>80</v>
      </c>
    </row>
    <row r="157" spans="1:4" ht="12.75">
      <c r="A157" s="69"/>
      <c r="B157" s="71" t="s">
        <v>89</v>
      </c>
      <c r="C157" s="71" t="s">
        <v>280</v>
      </c>
      <c r="D157" s="71" t="s">
        <v>281</v>
      </c>
    </row>
    <row r="158" spans="1:4" ht="12.75">
      <c r="A158" s="69" t="s">
        <v>192</v>
      </c>
      <c r="B158" s="73">
        <f aca="true" t="shared" si="6" ref="B158:B167">+G11</f>
        <v>1</v>
      </c>
      <c r="C158" s="87">
        <v>0.25</v>
      </c>
      <c r="D158" s="69">
        <f>ROUND($H$148*B158*C158,0)</f>
        <v>0</v>
      </c>
    </row>
    <row r="159" spans="1:4" ht="12.75">
      <c r="A159" s="69" t="s">
        <v>194</v>
      </c>
      <c r="B159" s="73" t="e">
        <f t="shared" si="6"/>
        <v>#VALUE!</v>
      </c>
      <c r="C159" s="87">
        <v>0.8</v>
      </c>
      <c r="D159" s="69" t="e">
        <f>ROUND($H$148*B159*C159,0)</f>
        <v>#VALUE!</v>
      </c>
    </row>
    <row r="160" spans="1:4" ht="12.75">
      <c r="A160" s="69" t="s">
        <v>137</v>
      </c>
      <c r="B160" s="73" t="e">
        <f t="shared" si="6"/>
        <v>#VALUE!</v>
      </c>
      <c r="C160" s="87"/>
      <c r="D160" s="69" t="e">
        <f>ROUND($H$148*B160,0)</f>
        <v>#VALUE!</v>
      </c>
    </row>
    <row r="161" spans="1:4" ht="12.75">
      <c r="A161" s="69" t="s">
        <v>138</v>
      </c>
      <c r="B161" s="73" t="e">
        <f t="shared" si="6"/>
        <v>#VALUE!</v>
      </c>
      <c r="C161" s="87"/>
      <c r="D161" s="69" t="e">
        <f aca="true" t="shared" si="7" ref="D161:D167">ROUND($H$148*B161,0)</f>
        <v>#VALUE!</v>
      </c>
    </row>
    <row r="162" spans="1:4" ht="12.75">
      <c r="A162" s="69" t="s">
        <v>139</v>
      </c>
      <c r="B162" s="73" t="e">
        <f t="shared" si="6"/>
        <v>#VALUE!</v>
      </c>
      <c r="C162" s="87"/>
      <c r="D162" s="69" t="e">
        <f t="shared" si="7"/>
        <v>#VALUE!</v>
      </c>
    </row>
    <row r="163" spans="1:4" ht="12.75">
      <c r="A163" s="69" t="s">
        <v>140</v>
      </c>
      <c r="B163" s="73" t="e">
        <f t="shared" si="6"/>
        <v>#VALUE!</v>
      </c>
      <c r="C163" s="87"/>
      <c r="D163" s="69" t="e">
        <f t="shared" si="7"/>
        <v>#VALUE!</v>
      </c>
    </row>
    <row r="164" spans="1:4" ht="12.75">
      <c r="A164" s="69" t="s">
        <v>141</v>
      </c>
      <c r="B164" s="73" t="e">
        <f t="shared" si="6"/>
        <v>#VALUE!</v>
      </c>
      <c r="C164" s="87"/>
      <c r="D164" s="69" t="e">
        <f t="shared" si="7"/>
        <v>#VALUE!</v>
      </c>
    </row>
    <row r="165" spans="1:4" ht="12.75">
      <c r="A165" s="69" t="s">
        <v>142</v>
      </c>
      <c r="B165" s="73" t="e">
        <f t="shared" si="6"/>
        <v>#VALUE!</v>
      </c>
      <c r="C165" s="87"/>
      <c r="D165" s="69" t="e">
        <f t="shared" si="7"/>
        <v>#VALUE!</v>
      </c>
    </row>
    <row r="166" spans="1:4" ht="12.75">
      <c r="A166" s="69" t="s">
        <v>143</v>
      </c>
      <c r="B166" s="73" t="e">
        <f t="shared" si="6"/>
        <v>#VALUE!</v>
      </c>
      <c r="C166" s="87"/>
      <c r="D166" s="69" t="e">
        <f t="shared" si="7"/>
        <v>#VALUE!</v>
      </c>
    </row>
    <row r="167" spans="1:4" ht="12.75">
      <c r="A167" s="69" t="s">
        <v>144</v>
      </c>
      <c r="B167" s="73" t="e">
        <f t="shared" si="6"/>
        <v>#VALUE!</v>
      </c>
      <c r="C167" s="87"/>
      <c r="D167" s="69" t="e">
        <f t="shared" si="7"/>
        <v>#VALUE!</v>
      </c>
    </row>
    <row r="168" spans="1:4" ht="12.75">
      <c r="A168" s="69"/>
      <c r="B168" s="73"/>
      <c r="C168" s="87"/>
      <c r="D168" s="69"/>
    </row>
    <row r="170" ht="15">
      <c r="A170" s="3" t="str">
        <f>+D2</f>
        <v>FINANCIAL PROJECTIONS DETAIL</v>
      </c>
    </row>
    <row r="171" spans="1:7" ht="15">
      <c r="A171" s="3" t="str">
        <f>+D3</f>
        <v> </v>
      </c>
      <c r="G171" s="88"/>
    </row>
    <row r="173" spans="1:5" ht="12.75">
      <c r="A173" t="s">
        <v>282</v>
      </c>
      <c r="E173" s="89" t="e">
        <f>PMT(Sheet1!G204/12,Sheet1!G205*12,Sheet1!G201,0,0)</f>
        <v>#VALUE!</v>
      </c>
    </row>
    <row r="174" ht="12.75">
      <c r="E174" s="88"/>
    </row>
    <row r="175" spans="1:7" ht="12.75">
      <c r="A175" s="33"/>
      <c r="B175" s="33"/>
      <c r="C175" s="33"/>
      <c r="D175" s="33"/>
      <c r="E175" s="33" t="s">
        <v>79</v>
      </c>
      <c r="F175" s="33" t="s">
        <v>79</v>
      </c>
      <c r="G175" s="33" t="s">
        <v>283</v>
      </c>
    </row>
    <row r="176" spans="1:7" ht="12.75">
      <c r="A176" s="33"/>
      <c r="B176" s="33" t="s">
        <v>284</v>
      </c>
      <c r="C176" s="33" t="s">
        <v>283</v>
      </c>
      <c r="D176" s="33" t="s">
        <v>285</v>
      </c>
      <c r="E176" s="33" t="s">
        <v>285</v>
      </c>
      <c r="F176" s="33" t="s">
        <v>285</v>
      </c>
      <c r="G176" s="33" t="s">
        <v>285</v>
      </c>
    </row>
    <row r="177" spans="1:7" ht="12.75">
      <c r="A177" s="71" t="s">
        <v>286</v>
      </c>
      <c r="B177" s="71" t="s">
        <v>287</v>
      </c>
      <c r="C177" s="71" t="s">
        <v>288</v>
      </c>
      <c r="D177" s="71" t="s">
        <v>89</v>
      </c>
      <c r="E177" s="71" t="s">
        <v>289</v>
      </c>
      <c r="F177" s="71" t="s">
        <v>287</v>
      </c>
      <c r="G177" s="71" t="s">
        <v>289</v>
      </c>
    </row>
    <row r="178" spans="1:7" ht="12.75">
      <c r="A178">
        <v>1</v>
      </c>
      <c r="B178" s="90"/>
      <c r="C178" s="90">
        <f>Sheet1!G201</f>
        <v>0</v>
      </c>
      <c r="D178" s="91">
        <f>Sheet1!G204</f>
        <v>0.085</v>
      </c>
      <c r="E178" s="90">
        <f>ROUND(C178*D178/360*30,2)</f>
        <v>0</v>
      </c>
      <c r="F178" s="90"/>
      <c r="G178" s="90">
        <f>+E178</f>
        <v>0</v>
      </c>
    </row>
    <row r="179" spans="1:7" ht="12.75">
      <c r="A179">
        <f>+A178+1</f>
        <v>2</v>
      </c>
      <c r="B179" s="90" t="e">
        <f>+$E$173-F179</f>
        <v>#VALUE!</v>
      </c>
      <c r="C179" s="90" t="e">
        <f>+C178+B179</f>
        <v>#VALUE!</v>
      </c>
      <c r="D179" s="91">
        <f>+D178</f>
        <v>0.085</v>
      </c>
      <c r="E179" s="90" t="e">
        <f aca="true" t="shared" si="8" ref="E179:E242">ROUND(C179*D179/360*30,2)</f>
        <v>#VALUE!</v>
      </c>
      <c r="F179" s="90">
        <f>-E178</f>
        <v>0</v>
      </c>
      <c r="G179" s="90" t="e">
        <f>+G178+E179+F179</f>
        <v>#VALUE!</v>
      </c>
    </row>
    <row r="180" spans="1:7" ht="12.75">
      <c r="A180">
        <f aca="true" t="shared" si="9" ref="A180:A243">+A179+1</f>
        <v>3</v>
      </c>
      <c r="B180" s="90" t="e">
        <f aca="true" t="shared" si="10" ref="B180:B243">+$E$173-F180</f>
        <v>#VALUE!</v>
      </c>
      <c r="C180" s="90" t="e">
        <f aca="true" t="shared" si="11" ref="C180:C243">+C179+B180</f>
        <v>#VALUE!</v>
      </c>
      <c r="D180" s="91">
        <f aca="true" t="shared" si="12" ref="D180:D243">+D179</f>
        <v>0.085</v>
      </c>
      <c r="E180" s="90" t="e">
        <f t="shared" si="8"/>
        <v>#VALUE!</v>
      </c>
      <c r="F180" s="90" t="e">
        <f aca="true" t="shared" si="13" ref="F180:F243">-E179</f>
        <v>#VALUE!</v>
      </c>
      <c r="G180" s="90" t="e">
        <f aca="true" t="shared" si="14" ref="G180:G243">+G179+E180+F180</f>
        <v>#VALUE!</v>
      </c>
    </row>
    <row r="181" spans="1:7" ht="12.75">
      <c r="A181">
        <f t="shared" si="9"/>
        <v>4</v>
      </c>
      <c r="B181" s="90" t="e">
        <f t="shared" si="10"/>
        <v>#VALUE!</v>
      </c>
      <c r="C181" s="90" t="e">
        <f t="shared" si="11"/>
        <v>#VALUE!</v>
      </c>
      <c r="D181" s="91">
        <f t="shared" si="12"/>
        <v>0.085</v>
      </c>
      <c r="E181" s="90" t="e">
        <f t="shared" si="8"/>
        <v>#VALUE!</v>
      </c>
      <c r="F181" s="90" t="e">
        <f t="shared" si="13"/>
        <v>#VALUE!</v>
      </c>
      <c r="G181" s="90" t="e">
        <f t="shared" si="14"/>
        <v>#VALUE!</v>
      </c>
    </row>
    <row r="182" spans="1:7" ht="12.75">
      <c r="A182">
        <f t="shared" si="9"/>
        <v>5</v>
      </c>
      <c r="B182" s="90" t="e">
        <f t="shared" si="10"/>
        <v>#VALUE!</v>
      </c>
      <c r="C182" s="90" t="e">
        <f t="shared" si="11"/>
        <v>#VALUE!</v>
      </c>
      <c r="D182" s="91">
        <f t="shared" si="12"/>
        <v>0.085</v>
      </c>
      <c r="E182" s="90" t="e">
        <f t="shared" si="8"/>
        <v>#VALUE!</v>
      </c>
      <c r="F182" s="90" t="e">
        <f t="shared" si="13"/>
        <v>#VALUE!</v>
      </c>
      <c r="G182" s="90" t="e">
        <f t="shared" si="14"/>
        <v>#VALUE!</v>
      </c>
    </row>
    <row r="183" spans="1:7" ht="12.75">
      <c r="A183">
        <f t="shared" si="9"/>
        <v>6</v>
      </c>
      <c r="B183" s="90" t="e">
        <f t="shared" si="10"/>
        <v>#VALUE!</v>
      </c>
      <c r="C183" s="90" t="e">
        <f t="shared" si="11"/>
        <v>#VALUE!</v>
      </c>
      <c r="D183" s="91">
        <f t="shared" si="12"/>
        <v>0.085</v>
      </c>
      <c r="E183" s="90" t="e">
        <f t="shared" si="8"/>
        <v>#VALUE!</v>
      </c>
      <c r="F183" s="90" t="e">
        <f t="shared" si="13"/>
        <v>#VALUE!</v>
      </c>
      <c r="G183" s="90" t="e">
        <f t="shared" si="14"/>
        <v>#VALUE!</v>
      </c>
    </row>
    <row r="184" spans="1:7" ht="12.75">
      <c r="A184">
        <f t="shared" si="9"/>
        <v>7</v>
      </c>
      <c r="B184" s="90" t="e">
        <f t="shared" si="10"/>
        <v>#VALUE!</v>
      </c>
      <c r="C184" s="90" t="e">
        <f t="shared" si="11"/>
        <v>#VALUE!</v>
      </c>
      <c r="D184" s="91">
        <f t="shared" si="12"/>
        <v>0.085</v>
      </c>
      <c r="E184" s="90" t="e">
        <f t="shared" si="8"/>
        <v>#VALUE!</v>
      </c>
      <c r="F184" s="90" t="e">
        <f t="shared" si="13"/>
        <v>#VALUE!</v>
      </c>
      <c r="G184" s="90" t="e">
        <f t="shared" si="14"/>
        <v>#VALUE!</v>
      </c>
    </row>
    <row r="185" spans="1:8" ht="12.75">
      <c r="A185">
        <f t="shared" si="9"/>
        <v>8</v>
      </c>
      <c r="B185" s="90" t="e">
        <f t="shared" si="10"/>
        <v>#VALUE!</v>
      </c>
      <c r="C185" s="90" t="e">
        <f t="shared" si="11"/>
        <v>#VALUE!</v>
      </c>
      <c r="D185" s="91">
        <f t="shared" si="12"/>
        <v>0.085</v>
      </c>
      <c r="E185" s="90" t="e">
        <f t="shared" si="8"/>
        <v>#VALUE!</v>
      </c>
      <c r="F185" s="90" t="e">
        <f t="shared" si="13"/>
        <v>#VALUE!</v>
      </c>
      <c r="G185" s="90" t="e">
        <f t="shared" si="14"/>
        <v>#VALUE!</v>
      </c>
      <c r="H185" s="90"/>
    </row>
    <row r="186" spans="1:7" ht="12.75">
      <c r="A186">
        <f t="shared" si="9"/>
        <v>9</v>
      </c>
      <c r="B186" s="90" t="e">
        <f t="shared" si="10"/>
        <v>#VALUE!</v>
      </c>
      <c r="C186" s="90" t="e">
        <f t="shared" si="11"/>
        <v>#VALUE!</v>
      </c>
      <c r="D186" s="91">
        <f t="shared" si="12"/>
        <v>0.085</v>
      </c>
      <c r="E186" s="90" t="e">
        <f t="shared" si="8"/>
        <v>#VALUE!</v>
      </c>
      <c r="F186" s="90" t="e">
        <f t="shared" si="13"/>
        <v>#VALUE!</v>
      </c>
      <c r="G186" s="90" t="e">
        <f t="shared" si="14"/>
        <v>#VALUE!</v>
      </c>
    </row>
    <row r="187" spans="1:7" ht="12.75">
      <c r="A187">
        <f t="shared" si="9"/>
        <v>10</v>
      </c>
      <c r="B187" s="90" t="e">
        <f t="shared" si="10"/>
        <v>#VALUE!</v>
      </c>
      <c r="C187" s="90" t="e">
        <f t="shared" si="11"/>
        <v>#VALUE!</v>
      </c>
      <c r="D187" s="91">
        <f t="shared" si="12"/>
        <v>0.085</v>
      </c>
      <c r="E187" s="90" t="e">
        <f t="shared" si="8"/>
        <v>#VALUE!</v>
      </c>
      <c r="F187" s="90" t="e">
        <f t="shared" si="13"/>
        <v>#VALUE!</v>
      </c>
      <c r="G187" s="90" t="e">
        <f t="shared" si="14"/>
        <v>#VALUE!</v>
      </c>
    </row>
    <row r="188" spans="1:7" ht="12.75">
      <c r="A188">
        <f t="shared" si="9"/>
        <v>11</v>
      </c>
      <c r="B188" s="90" t="e">
        <f t="shared" si="10"/>
        <v>#VALUE!</v>
      </c>
      <c r="C188" s="90" t="e">
        <f t="shared" si="11"/>
        <v>#VALUE!</v>
      </c>
      <c r="D188" s="91">
        <f t="shared" si="12"/>
        <v>0.085</v>
      </c>
      <c r="E188" s="90" t="e">
        <f t="shared" si="8"/>
        <v>#VALUE!</v>
      </c>
      <c r="F188" s="90" t="e">
        <f t="shared" si="13"/>
        <v>#VALUE!</v>
      </c>
      <c r="G188" s="90" t="e">
        <f t="shared" si="14"/>
        <v>#VALUE!</v>
      </c>
    </row>
    <row r="189" spans="1:7" ht="12.75">
      <c r="A189">
        <f t="shared" si="9"/>
        <v>12</v>
      </c>
      <c r="B189" s="90" t="e">
        <f t="shared" si="10"/>
        <v>#VALUE!</v>
      </c>
      <c r="C189" s="90" t="e">
        <f t="shared" si="11"/>
        <v>#VALUE!</v>
      </c>
      <c r="D189" s="91">
        <f t="shared" si="12"/>
        <v>0.085</v>
      </c>
      <c r="E189" s="90" t="e">
        <f t="shared" si="8"/>
        <v>#VALUE!</v>
      </c>
      <c r="F189" s="90" t="e">
        <f t="shared" si="13"/>
        <v>#VALUE!</v>
      </c>
      <c r="G189" s="90" t="e">
        <f t="shared" si="14"/>
        <v>#VALUE!</v>
      </c>
    </row>
    <row r="190" spans="1:7" ht="12.75">
      <c r="A190">
        <f t="shared" si="9"/>
        <v>13</v>
      </c>
      <c r="B190" s="90" t="e">
        <f t="shared" si="10"/>
        <v>#VALUE!</v>
      </c>
      <c r="C190" s="90" t="e">
        <f t="shared" si="11"/>
        <v>#VALUE!</v>
      </c>
      <c r="D190" s="91">
        <f t="shared" si="12"/>
        <v>0.085</v>
      </c>
      <c r="E190" s="90" t="e">
        <f t="shared" si="8"/>
        <v>#VALUE!</v>
      </c>
      <c r="F190" s="90" t="e">
        <f t="shared" si="13"/>
        <v>#VALUE!</v>
      </c>
      <c r="G190" s="90" t="e">
        <f t="shared" si="14"/>
        <v>#VALUE!</v>
      </c>
    </row>
    <row r="191" spans="1:7" ht="12.75">
      <c r="A191">
        <f t="shared" si="9"/>
        <v>14</v>
      </c>
      <c r="B191" s="90" t="e">
        <f t="shared" si="10"/>
        <v>#VALUE!</v>
      </c>
      <c r="C191" s="90" t="e">
        <f t="shared" si="11"/>
        <v>#VALUE!</v>
      </c>
      <c r="D191" s="91">
        <f t="shared" si="12"/>
        <v>0.085</v>
      </c>
      <c r="E191" s="90" t="e">
        <f t="shared" si="8"/>
        <v>#VALUE!</v>
      </c>
      <c r="F191" s="90" t="e">
        <f t="shared" si="13"/>
        <v>#VALUE!</v>
      </c>
      <c r="G191" s="90" t="e">
        <f t="shared" si="14"/>
        <v>#VALUE!</v>
      </c>
    </row>
    <row r="192" spans="1:7" ht="12.75">
      <c r="A192">
        <f t="shared" si="9"/>
        <v>15</v>
      </c>
      <c r="B192" s="90" t="e">
        <f t="shared" si="10"/>
        <v>#VALUE!</v>
      </c>
      <c r="C192" s="90" t="e">
        <f t="shared" si="11"/>
        <v>#VALUE!</v>
      </c>
      <c r="D192" s="91">
        <f t="shared" si="12"/>
        <v>0.085</v>
      </c>
      <c r="E192" s="90" t="e">
        <f t="shared" si="8"/>
        <v>#VALUE!</v>
      </c>
      <c r="F192" s="90" t="e">
        <f t="shared" si="13"/>
        <v>#VALUE!</v>
      </c>
      <c r="G192" s="90" t="e">
        <f t="shared" si="14"/>
        <v>#VALUE!</v>
      </c>
    </row>
    <row r="193" spans="1:7" ht="12.75">
      <c r="A193">
        <f t="shared" si="9"/>
        <v>16</v>
      </c>
      <c r="B193" s="90" t="e">
        <f t="shared" si="10"/>
        <v>#VALUE!</v>
      </c>
      <c r="C193" s="90" t="e">
        <f t="shared" si="11"/>
        <v>#VALUE!</v>
      </c>
      <c r="D193" s="91">
        <f t="shared" si="12"/>
        <v>0.085</v>
      </c>
      <c r="E193" s="90" t="e">
        <f t="shared" si="8"/>
        <v>#VALUE!</v>
      </c>
      <c r="F193" s="90" t="e">
        <f t="shared" si="13"/>
        <v>#VALUE!</v>
      </c>
      <c r="G193" s="90" t="e">
        <f t="shared" si="14"/>
        <v>#VALUE!</v>
      </c>
    </row>
    <row r="194" spans="1:7" ht="12.75">
      <c r="A194">
        <f t="shared" si="9"/>
        <v>17</v>
      </c>
      <c r="B194" s="90" t="e">
        <f t="shared" si="10"/>
        <v>#VALUE!</v>
      </c>
      <c r="C194" s="90" t="e">
        <f t="shared" si="11"/>
        <v>#VALUE!</v>
      </c>
      <c r="D194" s="91">
        <f t="shared" si="12"/>
        <v>0.085</v>
      </c>
      <c r="E194" s="90" t="e">
        <f t="shared" si="8"/>
        <v>#VALUE!</v>
      </c>
      <c r="F194" s="90" t="e">
        <f t="shared" si="13"/>
        <v>#VALUE!</v>
      </c>
      <c r="G194" s="90" t="e">
        <f t="shared" si="14"/>
        <v>#VALUE!</v>
      </c>
    </row>
    <row r="195" spans="1:7" ht="12.75">
      <c r="A195">
        <f t="shared" si="9"/>
        <v>18</v>
      </c>
      <c r="B195" s="90" t="e">
        <f t="shared" si="10"/>
        <v>#VALUE!</v>
      </c>
      <c r="C195" s="90" t="e">
        <f t="shared" si="11"/>
        <v>#VALUE!</v>
      </c>
      <c r="D195" s="91">
        <f t="shared" si="12"/>
        <v>0.085</v>
      </c>
      <c r="E195" s="90" t="e">
        <f t="shared" si="8"/>
        <v>#VALUE!</v>
      </c>
      <c r="F195" s="90" t="e">
        <f t="shared" si="13"/>
        <v>#VALUE!</v>
      </c>
      <c r="G195" s="90" t="e">
        <f t="shared" si="14"/>
        <v>#VALUE!</v>
      </c>
    </row>
    <row r="196" spans="1:7" ht="12.75">
      <c r="A196">
        <f t="shared" si="9"/>
        <v>19</v>
      </c>
      <c r="B196" s="90" t="e">
        <f t="shared" si="10"/>
        <v>#VALUE!</v>
      </c>
      <c r="C196" s="90" t="e">
        <f t="shared" si="11"/>
        <v>#VALUE!</v>
      </c>
      <c r="D196" s="91">
        <f t="shared" si="12"/>
        <v>0.085</v>
      </c>
      <c r="E196" s="90" t="e">
        <f t="shared" si="8"/>
        <v>#VALUE!</v>
      </c>
      <c r="F196" s="90" t="e">
        <f t="shared" si="13"/>
        <v>#VALUE!</v>
      </c>
      <c r="G196" s="90" t="e">
        <f t="shared" si="14"/>
        <v>#VALUE!</v>
      </c>
    </row>
    <row r="197" spans="1:10" ht="12.75">
      <c r="A197">
        <f t="shared" si="9"/>
        <v>20</v>
      </c>
      <c r="B197" s="90" t="e">
        <f t="shared" si="10"/>
        <v>#VALUE!</v>
      </c>
      <c r="C197" s="90" t="e">
        <f t="shared" si="11"/>
        <v>#VALUE!</v>
      </c>
      <c r="D197" s="91">
        <f t="shared" si="12"/>
        <v>0.085</v>
      </c>
      <c r="E197" s="90" t="e">
        <f t="shared" si="8"/>
        <v>#VALUE!</v>
      </c>
      <c r="F197" s="90" t="e">
        <f t="shared" si="13"/>
        <v>#VALUE!</v>
      </c>
      <c r="G197" s="90" t="e">
        <f t="shared" si="14"/>
        <v>#VALUE!</v>
      </c>
      <c r="J197" s="88"/>
    </row>
    <row r="198" spans="1:7" ht="12.75">
      <c r="A198">
        <f t="shared" si="9"/>
        <v>21</v>
      </c>
      <c r="B198" s="90" t="e">
        <f t="shared" si="10"/>
        <v>#VALUE!</v>
      </c>
      <c r="C198" s="90" t="e">
        <f t="shared" si="11"/>
        <v>#VALUE!</v>
      </c>
      <c r="D198" s="91">
        <f t="shared" si="12"/>
        <v>0.085</v>
      </c>
      <c r="E198" s="90" t="e">
        <f t="shared" si="8"/>
        <v>#VALUE!</v>
      </c>
      <c r="F198" s="90" t="e">
        <f t="shared" si="13"/>
        <v>#VALUE!</v>
      </c>
      <c r="G198" s="90" t="e">
        <f t="shared" si="14"/>
        <v>#VALUE!</v>
      </c>
    </row>
    <row r="199" spans="1:7" ht="12.75">
      <c r="A199">
        <f t="shared" si="9"/>
        <v>22</v>
      </c>
      <c r="B199" s="90" t="e">
        <f t="shared" si="10"/>
        <v>#VALUE!</v>
      </c>
      <c r="C199" s="90" t="e">
        <f t="shared" si="11"/>
        <v>#VALUE!</v>
      </c>
      <c r="D199" s="91">
        <f t="shared" si="12"/>
        <v>0.085</v>
      </c>
      <c r="E199" s="90" t="e">
        <f t="shared" si="8"/>
        <v>#VALUE!</v>
      </c>
      <c r="F199" s="90" t="e">
        <f t="shared" si="13"/>
        <v>#VALUE!</v>
      </c>
      <c r="G199" s="90" t="e">
        <f t="shared" si="14"/>
        <v>#VALUE!</v>
      </c>
    </row>
    <row r="200" spans="1:7" ht="12.75">
      <c r="A200">
        <f t="shared" si="9"/>
        <v>23</v>
      </c>
      <c r="B200" s="90" t="e">
        <f t="shared" si="10"/>
        <v>#VALUE!</v>
      </c>
      <c r="C200" s="90" t="e">
        <f t="shared" si="11"/>
        <v>#VALUE!</v>
      </c>
      <c r="D200" s="91">
        <f t="shared" si="12"/>
        <v>0.085</v>
      </c>
      <c r="E200" s="90" t="e">
        <f t="shared" si="8"/>
        <v>#VALUE!</v>
      </c>
      <c r="F200" s="90" t="e">
        <f t="shared" si="13"/>
        <v>#VALUE!</v>
      </c>
      <c r="G200" s="90" t="e">
        <f t="shared" si="14"/>
        <v>#VALUE!</v>
      </c>
    </row>
    <row r="201" spans="1:7" ht="12.75">
      <c r="A201">
        <f t="shared" si="9"/>
        <v>24</v>
      </c>
      <c r="B201" s="90" t="e">
        <f t="shared" si="10"/>
        <v>#VALUE!</v>
      </c>
      <c r="C201" s="90" t="e">
        <f t="shared" si="11"/>
        <v>#VALUE!</v>
      </c>
      <c r="D201" s="91">
        <f t="shared" si="12"/>
        <v>0.085</v>
      </c>
      <c r="E201" s="90" t="e">
        <f t="shared" si="8"/>
        <v>#VALUE!</v>
      </c>
      <c r="F201" s="90" t="e">
        <f t="shared" si="13"/>
        <v>#VALUE!</v>
      </c>
      <c r="G201" s="90" t="e">
        <f t="shared" si="14"/>
        <v>#VALUE!</v>
      </c>
    </row>
    <row r="202" spans="1:7" ht="12.75">
      <c r="A202">
        <f t="shared" si="9"/>
        <v>25</v>
      </c>
      <c r="B202" s="90" t="e">
        <f t="shared" si="10"/>
        <v>#VALUE!</v>
      </c>
      <c r="C202" s="90" t="e">
        <f t="shared" si="11"/>
        <v>#VALUE!</v>
      </c>
      <c r="D202" s="91">
        <f t="shared" si="12"/>
        <v>0.085</v>
      </c>
      <c r="E202" s="90" t="e">
        <f t="shared" si="8"/>
        <v>#VALUE!</v>
      </c>
      <c r="F202" s="90" t="e">
        <f t="shared" si="13"/>
        <v>#VALUE!</v>
      </c>
      <c r="G202" s="90" t="e">
        <f t="shared" si="14"/>
        <v>#VALUE!</v>
      </c>
    </row>
    <row r="203" spans="1:7" ht="12.75">
      <c r="A203">
        <f t="shared" si="9"/>
        <v>26</v>
      </c>
      <c r="B203" s="90" t="e">
        <f t="shared" si="10"/>
        <v>#VALUE!</v>
      </c>
      <c r="C203" s="90" t="e">
        <f t="shared" si="11"/>
        <v>#VALUE!</v>
      </c>
      <c r="D203" s="91">
        <f t="shared" si="12"/>
        <v>0.085</v>
      </c>
      <c r="E203" s="90" t="e">
        <f t="shared" si="8"/>
        <v>#VALUE!</v>
      </c>
      <c r="F203" s="90" t="e">
        <f t="shared" si="13"/>
        <v>#VALUE!</v>
      </c>
      <c r="G203" s="90" t="e">
        <f t="shared" si="14"/>
        <v>#VALUE!</v>
      </c>
    </row>
    <row r="204" spans="1:7" ht="12.75">
      <c r="A204">
        <f t="shared" si="9"/>
        <v>27</v>
      </c>
      <c r="B204" s="90" t="e">
        <f t="shared" si="10"/>
        <v>#VALUE!</v>
      </c>
      <c r="C204" s="90" t="e">
        <f t="shared" si="11"/>
        <v>#VALUE!</v>
      </c>
      <c r="D204" s="91">
        <f t="shared" si="12"/>
        <v>0.085</v>
      </c>
      <c r="E204" s="90" t="e">
        <f t="shared" si="8"/>
        <v>#VALUE!</v>
      </c>
      <c r="F204" s="90" t="e">
        <f t="shared" si="13"/>
        <v>#VALUE!</v>
      </c>
      <c r="G204" s="90" t="e">
        <f t="shared" si="14"/>
        <v>#VALUE!</v>
      </c>
    </row>
    <row r="205" spans="1:7" ht="12.75">
      <c r="A205">
        <f t="shared" si="9"/>
        <v>28</v>
      </c>
      <c r="B205" s="90" t="e">
        <f t="shared" si="10"/>
        <v>#VALUE!</v>
      </c>
      <c r="C205" s="90" t="e">
        <f t="shared" si="11"/>
        <v>#VALUE!</v>
      </c>
      <c r="D205" s="91">
        <f t="shared" si="12"/>
        <v>0.085</v>
      </c>
      <c r="E205" s="90" t="e">
        <f t="shared" si="8"/>
        <v>#VALUE!</v>
      </c>
      <c r="F205" s="90" t="e">
        <f t="shared" si="13"/>
        <v>#VALUE!</v>
      </c>
      <c r="G205" s="90" t="e">
        <f t="shared" si="14"/>
        <v>#VALUE!</v>
      </c>
    </row>
    <row r="206" spans="1:7" ht="12.75">
      <c r="A206">
        <f t="shared" si="9"/>
        <v>29</v>
      </c>
      <c r="B206" s="90" t="e">
        <f t="shared" si="10"/>
        <v>#VALUE!</v>
      </c>
      <c r="C206" s="90" t="e">
        <f t="shared" si="11"/>
        <v>#VALUE!</v>
      </c>
      <c r="D206" s="91">
        <f t="shared" si="12"/>
        <v>0.085</v>
      </c>
      <c r="E206" s="90" t="e">
        <f t="shared" si="8"/>
        <v>#VALUE!</v>
      </c>
      <c r="F206" s="90" t="e">
        <f t="shared" si="13"/>
        <v>#VALUE!</v>
      </c>
      <c r="G206" s="90" t="e">
        <f t="shared" si="14"/>
        <v>#VALUE!</v>
      </c>
    </row>
    <row r="207" spans="1:7" ht="12.75">
      <c r="A207">
        <f t="shared" si="9"/>
        <v>30</v>
      </c>
      <c r="B207" s="90" t="e">
        <f t="shared" si="10"/>
        <v>#VALUE!</v>
      </c>
      <c r="C207" s="90" t="e">
        <f t="shared" si="11"/>
        <v>#VALUE!</v>
      </c>
      <c r="D207" s="91">
        <f t="shared" si="12"/>
        <v>0.085</v>
      </c>
      <c r="E207" s="90" t="e">
        <f t="shared" si="8"/>
        <v>#VALUE!</v>
      </c>
      <c r="F207" s="90" t="e">
        <f t="shared" si="13"/>
        <v>#VALUE!</v>
      </c>
      <c r="G207" s="90" t="e">
        <f t="shared" si="14"/>
        <v>#VALUE!</v>
      </c>
    </row>
    <row r="208" spans="1:7" ht="12.75">
      <c r="A208">
        <f t="shared" si="9"/>
        <v>31</v>
      </c>
      <c r="B208" s="90" t="e">
        <f t="shared" si="10"/>
        <v>#VALUE!</v>
      </c>
      <c r="C208" s="90" t="e">
        <f t="shared" si="11"/>
        <v>#VALUE!</v>
      </c>
      <c r="D208" s="91">
        <f t="shared" si="12"/>
        <v>0.085</v>
      </c>
      <c r="E208" s="90" t="e">
        <f t="shared" si="8"/>
        <v>#VALUE!</v>
      </c>
      <c r="F208" s="90" t="e">
        <f t="shared" si="13"/>
        <v>#VALUE!</v>
      </c>
      <c r="G208" s="90" t="e">
        <f t="shared" si="14"/>
        <v>#VALUE!</v>
      </c>
    </row>
    <row r="209" spans="1:7" ht="12.75">
      <c r="A209">
        <f t="shared" si="9"/>
        <v>32</v>
      </c>
      <c r="B209" s="90" t="e">
        <f t="shared" si="10"/>
        <v>#VALUE!</v>
      </c>
      <c r="C209" s="90" t="e">
        <f t="shared" si="11"/>
        <v>#VALUE!</v>
      </c>
      <c r="D209" s="91">
        <f t="shared" si="12"/>
        <v>0.085</v>
      </c>
      <c r="E209" s="90" t="e">
        <f t="shared" si="8"/>
        <v>#VALUE!</v>
      </c>
      <c r="F209" s="90" t="e">
        <f t="shared" si="13"/>
        <v>#VALUE!</v>
      </c>
      <c r="G209" s="90" t="e">
        <f t="shared" si="14"/>
        <v>#VALUE!</v>
      </c>
    </row>
    <row r="210" spans="1:7" ht="12.75">
      <c r="A210">
        <f t="shared" si="9"/>
        <v>33</v>
      </c>
      <c r="B210" s="90" t="e">
        <f t="shared" si="10"/>
        <v>#VALUE!</v>
      </c>
      <c r="C210" s="90" t="e">
        <f t="shared" si="11"/>
        <v>#VALUE!</v>
      </c>
      <c r="D210" s="91">
        <f t="shared" si="12"/>
        <v>0.085</v>
      </c>
      <c r="E210" s="90" t="e">
        <f t="shared" si="8"/>
        <v>#VALUE!</v>
      </c>
      <c r="F210" s="90" t="e">
        <f t="shared" si="13"/>
        <v>#VALUE!</v>
      </c>
      <c r="G210" s="90" t="e">
        <f t="shared" si="14"/>
        <v>#VALUE!</v>
      </c>
    </row>
    <row r="211" spans="1:7" ht="12.75">
      <c r="A211">
        <f t="shared" si="9"/>
        <v>34</v>
      </c>
      <c r="B211" s="90" t="e">
        <f t="shared" si="10"/>
        <v>#VALUE!</v>
      </c>
      <c r="C211" s="90" t="e">
        <f t="shared" si="11"/>
        <v>#VALUE!</v>
      </c>
      <c r="D211" s="91">
        <f t="shared" si="12"/>
        <v>0.085</v>
      </c>
      <c r="E211" s="90" t="e">
        <f t="shared" si="8"/>
        <v>#VALUE!</v>
      </c>
      <c r="F211" s="90" t="e">
        <f t="shared" si="13"/>
        <v>#VALUE!</v>
      </c>
      <c r="G211" s="90" t="e">
        <f t="shared" si="14"/>
        <v>#VALUE!</v>
      </c>
    </row>
    <row r="212" spans="1:7" ht="12.75">
      <c r="A212">
        <f t="shared" si="9"/>
        <v>35</v>
      </c>
      <c r="B212" s="90" t="e">
        <f t="shared" si="10"/>
        <v>#VALUE!</v>
      </c>
      <c r="C212" s="90" t="e">
        <f t="shared" si="11"/>
        <v>#VALUE!</v>
      </c>
      <c r="D212" s="91">
        <f t="shared" si="12"/>
        <v>0.085</v>
      </c>
      <c r="E212" s="90" t="e">
        <f t="shared" si="8"/>
        <v>#VALUE!</v>
      </c>
      <c r="F212" s="90" t="e">
        <f t="shared" si="13"/>
        <v>#VALUE!</v>
      </c>
      <c r="G212" s="90" t="e">
        <f t="shared" si="14"/>
        <v>#VALUE!</v>
      </c>
    </row>
    <row r="213" spans="1:7" ht="12.75">
      <c r="A213">
        <f t="shared" si="9"/>
        <v>36</v>
      </c>
      <c r="B213" s="90" t="e">
        <f t="shared" si="10"/>
        <v>#VALUE!</v>
      </c>
      <c r="C213" s="90" t="e">
        <f t="shared" si="11"/>
        <v>#VALUE!</v>
      </c>
      <c r="D213" s="91">
        <f t="shared" si="12"/>
        <v>0.085</v>
      </c>
      <c r="E213" s="90" t="e">
        <f t="shared" si="8"/>
        <v>#VALUE!</v>
      </c>
      <c r="F213" s="90" t="e">
        <f t="shared" si="13"/>
        <v>#VALUE!</v>
      </c>
      <c r="G213" s="90" t="e">
        <f t="shared" si="14"/>
        <v>#VALUE!</v>
      </c>
    </row>
    <row r="214" spans="1:7" ht="12.75">
      <c r="A214">
        <f t="shared" si="9"/>
        <v>37</v>
      </c>
      <c r="B214" s="90" t="e">
        <f t="shared" si="10"/>
        <v>#VALUE!</v>
      </c>
      <c r="C214" s="90" t="e">
        <f t="shared" si="11"/>
        <v>#VALUE!</v>
      </c>
      <c r="D214" s="91">
        <f t="shared" si="12"/>
        <v>0.085</v>
      </c>
      <c r="E214" s="90" t="e">
        <f t="shared" si="8"/>
        <v>#VALUE!</v>
      </c>
      <c r="F214" s="90" t="e">
        <f t="shared" si="13"/>
        <v>#VALUE!</v>
      </c>
      <c r="G214" s="90" t="e">
        <f t="shared" si="14"/>
        <v>#VALUE!</v>
      </c>
    </row>
    <row r="215" spans="1:7" ht="12.75">
      <c r="A215">
        <f t="shared" si="9"/>
        <v>38</v>
      </c>
      <c r="B215" s="90" t="e">
        <f t="shared" si="10"/>
        <v>#VALUE!</v>
      </c>
      <c r="C215" s="90" t="e">
        <f t="shared" si="11"/>
        <v>#VALUE!</v>
      </c>
      <c r="D215" s="91">
        <f t="shared" si="12"/>
        <v>0.085</v>
      </c>
      <c r="E215" s="90" t="e">
        <f t="shared" si="8"/>
        <v>#VALUE!</v>
      </c>
      <c r="F215" s="90" t="e">
        <f t="shared" si="13"/>
        <v>#VALUE!</v>
      </c>
      <c r="G215" s="90" t="e">
        <f t="shared" si="14"/>
        <v>#VALUE!</v>
      </c>
    </row>
    <row r="216" spans="1:7" ht="12.75">
      <c r="A216">
        <f t="shared" si="9"/>
        <v>39</v>
      </c>
      <c r="B216" s="90" t="e">
        <f t="shared" si="10"/>
        <v>#VALUE!</v>
      </c>
      <c r="C216" s="90" t="e">
        <f t="shared" si="11"/>
        <v>#VALUE!</v>
      </c>
      <c r="D216" s="91">
        <f t="shared" si="12"/>
        <v>0.085</v>
      </c>
      <c r="E216" s="90" t="e">
        <f t="shared" si="8"/>
        <v>#VALUE!</v>
      </c>
      <c r="F216" s="90" t="e">
        <f t="shared" si="13"/>
        <v>#VALUE!</v>
      </c>
      <c r="G216" s="90" t="e">
        <f t="shared" si="14"/>
        <v>#VALUE!</v>
      </c>
    </row>
    <row r="217" spans="1:7" ht="12.75">
      <c r="A217">
        <f t="shared" si="9"/>
        <v>40</v>
      </c>
      <c r="B217" s="90" t="e">
        <f t="shared" si="10"/>
        <v>#VALUE!</v>
      </c>
      <c r="C217" s="90" t="e">
        <f t="shared" si="11"/>
        <v>#VALUE!</v>
      </c>
      <c r="D217" s="91">
        <f t="shared" si="12"/>
        <v>0.085</v>
      </c>
      <c r="E217" s="90" t="e">
        <f t="shared" si="8"/>
        <v>#VALUE!</v>
      </c>
      <c r="F217" s="90" t="e">
        <f t="shared" si="13"/>
        <v>#VALUE!</v>
      </c>
      <c r="G217" s="90" t="e">
        <f t="shared" si="14"/>
        <v>#VALUE!</v>
      </c>
    </row>
    <row r="218" spans="1:7" ht="12.75">
      <c r="A218">
        <f t="shared" si="9"/>
        <v>41</v>
      </c>
      <c r="B218" s="90" t="e">
        <f t="shared" si="10"/>
        <v>#VALUE!</v>
      </c>
      <c r="C218" s="90" t="e">
        <f t="shared" si="11"/>
        <v>#VALUE!</v>
      </c>
      <c r="D218" s="91">
        <f t="shared" si="12"/>
        <v>0.085</v>
      </c>
      <c r="E218" s="90" t="e">
        <f t="shared" si="8"/>
        <v>#VALUE!</v>
      </c>
      <c r="F218" s="90" t="e">
        <f t="shared" si="13"/>
        <v>#VALUE!</v>
      </c>
      <c r="G218" s="90" t="e">
        <f t="shared" si="14"/>
        <v>#VALUE!</v>
      </c>
    </row>
    <row r="219" spans="1:7" ht="12.75">
      <c r="A219">
        <f t="shared" si="9"/>
        <v>42</v>
      </c>
      <c r="B219" s="90" t="e">
        <f t="shared" si="10"/>
        <v>#VALUE!</v>
      </c>
      <c r="C219" s="90" t="e">
        <f t="shared" si="11"/>
        <v>#VALUE!</v>
      </c>
      <c r="D219" s="91">
        <f t="shared" si="12"/>
        <v>0.085</v>
      </c>
      <c r="E219" s="90" t="e">
        <f t="shared" si="8"/>
        <v>#VALUE!</v>
      </c>
      <c r="F219" s="90" t="e">
        <f t="shared" si="13"/>
        <v>#VALUE!</v>
      </c>
      <c r="G219" s="90" t="e">
        <f t="shared" si="14"/>
        <v>#VALUE!</v>
      </c>
    </row>
    <row r="220" spans="1:7" ht="12.75">
      <c r="A220">
        <f t="shared" si="9"/>
        <v>43</v>
      </c>
      <c r="B220" s="90" t="e">
        <f t="shared" si="10"/>
        <v>#VALUE!</v>
      </c>
      <c r="C220" s="90" t="e">
        <f t="shared" si="11"/>
        <v>#VALUE!</v>
      </c>
      <c r="D220" s="91">
        <f t="shared" si="12"/>
        <v>0.085</v>
      </c>
      <c r="E220" s="90" t="e">
        <f t="shared" si="8"/>
        <v>#VALUE!</v>
      </c>
      <c r="F220" s="90" t="e">
        <f t="shared" si="13"/>
        <v>#VALUE!</v>
      </c>
      <c r="G220" s="90" t="e">
        <f t="shared" si="14"/>
        <v>#VALUE!</v>
      </c>
    </row>
    <row r="221" spans="1:7" ht="12.75">
      <c r="A221">
        <f t="shared" si="9"/>
        <v>44</v>
      </c>
      <c r="B221" s="90" t="e">
        <f t="shared" si="10"/>
        <v>#VALUE!</v>
      </c>
      <c r="C221" s="90" t="e">
        <f t="shared" si="11"/>
        <v>#VALUE!</v>
      </c>
      <c r="D221" s="91">
        <f t="shared" si="12"/>
        <v>0.085</v>
      </c>
      <c r="E221" s="90" t="e">
        <f t="shared" si="8"/>
        <v>#VALUE!</v>
      </c>
      <c r="F221" s="90" t="e">
        <f t="shared" si="13"/>
        <v>#VALUE!</v>
      </c>
      <c r="G221" s="90" t="e">
        <f t="shared" si="14"/>
        <v>#VALUE!</v>
      </c>
    </row>
    <row r="222" spans="1:7" ht="12.75">
      <c r="A222">
        <f t="shared" si="9"/>
        <v>45</v>
      </c>
      <c r="B222" s="90" t="e">
        <f t="shared" si="10"/>
        <v>#VALUE!</v>
      </c>
      <c r="C222" s="90" t="e">
        <f t="shared" si="11"/>
        <v>#VALUE!</v>
      </c>
      <c r="D222" s="91">
        <f t="shared" si="12"/>
        <v>0.085</v>
      </c>
      <c r="E222" s="90" t="e">
        <f t="shared" si="8"/>
        <v>#VALUE!</v>
      </c>
      <c r="F222" s="90" t="e">
        <f t="shared" si="13"/>
        <v>#VALUE!</v>
      </c>
      <c r="G222" s="90" t="e">
        <f t="shared" si="14"/>
        <v>#VALUE!</v>
      </c>
    </row>
    <row r="223" spans="1:7" ht="12.75">
      <c r="A223">
        <f t="shared" si="9"/>
        <v>46</v>
      </c>
      <c r="B223" s="90" t="e">
        <f t="shared" si="10"/>
        <v>#VALUE!</v>
      </c>
      <c r="C223" s="90" t="e">
        <f t="shared" si="11"/>
        <v>#VALUE!</v>
      </c>
      <c r="D223" s="91">
        <f t="shared" si="12"/>
        <v>0.085</v>
      </c>
      <c r="E223" s="90" t="e">
        <f t="shared" si="8"/>
        <v>#VALUE!</v>
      </c>
      <c r="F223" s="90" t="e">
        <f t="shared" si="13"/>
        <v>#VALUE!</v>
      </c>
      <c r="G223" s="90" t="e">
        <f t="shared" si="14"/>
        <v>#VALUE!</v>
      </c>
    </row>
    <row r="224" spans="1:7" ht="12.75">
      <c r="A224">
        <f t="shared" si="9"/>
        <v>47</v>
      </c>
      <c r="B224" s="90" t="e">
        <f t="shared" si="10"/>
        <v>#VALUE!</v>
      </c>
      <c r="C224" s="90" t="e">
        <f t="shared" si="11"/>
        <v>#VALUE!</v>
      </c>
      <c r="D224" s="91">
        <f t="shared" si="12"/>
        <v>0.085</v>
      </c>
      <c r="E224" s="90" t="e">
        <f t="shared" si="8"/>
        <v>#VALUE!</v>
      </c>
      <c r="F224" s="90" t="e">
        <f t="shared" si="13"/>
        <v>#VALUE!</v>
      </c>
      <c r="G224" s="90" t="e">
        <f t="shared" si="14"/>
        <v>#VALUE!</v>
      </c>
    </row>
    <row r="225" spans="1:7" ht="12.75">
      <c r="A225">
        <f t="shared" si="9"/>
        <v>48</v>
      </c>
      <c r="B225" s="90" t="e">
        <f t="shared" si="10"/>
        <v>#VALUE!</v>
      </c>
      <c r="C225" s="90" t="e">
        <f t="shared" si="11"/>
        <v>#VALUE!</v>
      </c>
      <c r="D225" s="91">
        <f t="shared" si="12"/>
        <v>0.085</v>
      </c>
      <c r="E225" s="90" t="e">
        <f t="shared" si="8"/>
        <v>#VALUE!</v>
      </c>
      <c r="F225" s="90" t="e">
        <f t="shared" si="13"/>
        <v>#VALUE!</v>
      </c>
      <c r="G225" s="90" t="e">
        <f t="shared" si="14"/>
        <v>#VALUE!</v>
      </c>
    </row>
    <row r="226" spans="1:7" ht="12.75">
      <c r="A226">
        <f t="shared" si="9"/>
        <v>49</v>
      </c>
      <c r="B226" s="90" t="e">
        <f t="shared" si="10"/>
        <v>#VALUE!</v>
      </c>
      <c r="C226" s="90" t="e">
        <f t="shared" si="11"/>
        <v>#VALUE!</v>
      </c>
      <c r="D226" s="91">
        <f t="shared" si="12"/>
        <v>0.085</v>
      </c>
      <c r="E226" s="90" t="e">
        <f t="shared" si="8"/>
        <v>#VALUE!</v>
      </c>
      <c r="F226" s="90" t="e">
        <f t="shared" si="13"/>
        <v>#VALUE!</v>
      </c>
      <c r="G226" s="90" t="e">
        <f t="shared" si="14"/>
        <v>#VALUE!</v>
      </c>
    </row>
    <row r="227" spans="1:7" ht="12.75">
      <c r="A227">
        <f t="shared" si="9"/>
        <v>50</v>
      </c>
      <c r="B227" s="90" t="e">
        <f t="shared" si="10"/>
        <v>#VALUE!</v>
      </c>
      <c r="C227" s="90" t="e">
        <f t="shared" si="11"/>
        <v>#VALUE!</v>
      </c>
      <c r="D227" s="91">
        <f t="shared" si="12"/>
        <v>0.085</v>
      </c>
      <c r="E227" s="90" t="e">
        <f t="shared" si="8"/>
        <v>#VALUE!</v>
      </c>
      <c r="F227" s="90" t="e">
        <f t="shared" si="13"/>
        <v>#VALUE!</v>
      </c>
      <c r="G227" s="90" t="e">
        <f t="shared" si="14"/>
        <v>#VALUE!</v>
      </c>
    </row>
    <row r="228" spans="1:7" ht="12.75">
      <c r="A228">
        <f t="shared" si="9"/>
        <v>51</v>
      </c>
      <c r="B228" s="90" t="e">
        <f t="shared" si="10"/>
        <v>#VALUE!</v>
      </c>
      <c r="C228" s="90" t="e">
        <f t="shared" si="11"/>
        <v>#VALUE!</v>
      </c>
      <c r="D228" s="91">
        <f t="shared" si="12"/>
        <v>0.085</v>
      </c>
      <c r="E228" s="90" t="e">
        <f t="shared" si="8"/>
        <v>#VALUE!</v>
      </c>
      <c r="F228" s="90" t="e">
        <f t="shared" si="13"/>
        <v>#VALUE!</v>
      </c>
      <c r="G228" s="90" t="e">
        <f t="shared" si="14"/>
        <v>#VALUE!</v>
      </c>
    </row>
    <row r="229" spans="1:7" ht="12.75">
      <c r="A229">
        <f t="shared" si="9"/>
        <v>52</v>
      </c>
      <c r="B229" s="90" t="e">
        <f t="shared" si="10"/>
        <v>#VALUE!</v>
      </c>
      <c r="C229" s="90" t="e">
        <f t="shared" si="11"/>
        <v>#VALUE!</v>
      </c>
      <c r="D229" s="91">
        <f t="shared" si="12"/>
        <v>0.085</v>
      </c>
      <c r="E229" s="90" t="e">
        <f t="shared" si="8"/>
        <v>#VALUE!</v>
      </c>
      <c r="F229" s="90" t="e">
        <f t="shared" si="13"/>
        <v>#VALUE!</v>
      </c>
      <c r="G229" s="90" t="e">
        <f t="shared" si="14"/>
        <v>#VALUE!</v>
      </c>
    </row>
    <row r="230" spans="1:7" ht="12.75">
      <c r="A230">
        <f t="shared" si="9"/>
        <v>53</v>
      </c>
      <c r="B230" s="90" t="e">
        <f t="shared" si="10"/>
        <v>#VALUE!</v>
      </c>
      <c r="C230" s="90" t="e">
        <f t="shared" si="11"/>
        <v>#VALUE!</v>
      </c>
      <c r="D230" s="91">
        <f t="shared" si="12"/>
        <v>0.085</v>
      </c>
      <c r="E230" s="90" t="e">
        <f t="shared" si="8"/>
        <v>#VALUE!</v>
      </c>
      <c r="F230" s="90" t="e">
        <f t="shared" si="13"/>
        <v>#VALUE!</v>
      </c>
      <c r="G230" s="90" t="e">
        <f t="shared" si="14"/>
        <v>#VALUE!</v>
      </c>
    </row>
    <row r="231" spans="1:7" ht="12.75">
      <c r="A231">
        <f t="shared" si="9"/>
        <v>54</v>
      </c>
      <c r="B231" s="90" t="e">
        <f t="shared" si="10"/>
        <v>#VALUE!</v>
      </c>
      <c r="C231" s="90" t="e">
        <f t="shared" si="11"/>
        <v>#VALUE!</v>
      </c>
      <c r="D231" s="91">
        <f t="shared" si="12"/>
        <v>0.085</v>
      </c>
      <c r="E231" s="90" t="e">
        <f t="shared" si="8"/>
        <v>#VALUE!</v>
      </c>
      <c r="F231" s="90" t="e">
        <f t="shared" si="13"/>
        <v>#VALUE!</v>
      </c>
      <c r="G231" s="90" t="e">
        <f t="shared" si="14"/>
        <v>#VALUE!</v>
      </c>
    </row>
    <row r="232" spans="1:7" ht="12.75">
      <c r="A232">
        <f t="shared" si="9"/>
        <v>55</v>
      </c>
      <c r="B232" s="90" t="e">
        <f t="shared" si="10"/>
        <v>#VALUE!</v>
      </c>
      <c r="C232" s="90" t="e">
        <f t="shared" si="11"/>
        <v>#VALUE!</v>
      </c>
      <c r="D232" s="91">
        <f t="shared" si="12"/>
        <v>0.085</v>
      </c>
      <c r="E232" s="90" t="e">
        <f t="shared" si="8"/>
        <v>#VALUE!</v>
      </c>
      <c r="F232" s="90" t="e">
        <f t="shared" si="13"/>
        <v>#VALUE!</v>
      </c>
      <c r="G232" s="90" t="e">
        <f t="shared" si="14"/>
        <v>#VALUE!</v>
      </c>
    </row>
    <row r="233" spans="1:7" ht="12.75">
      <c r="A233">
        <f t="shared" si="9"/>
        <v>56</v>
      </c>
      <c r="B233" s="90" t="e">
        <f t="shared" si="10"/>
        <v>#VALUE!</v>
      </c>
      <c r="C233" s="90" t="e">
        <f t="shared" si="11"/>
        <v>#VALUE!</v>
      </c>
      <c r="D233" s="91">
        <f t="shared" si="12"/>
        <v>0.085</v>
      </c>
      <c r="E233" s="90" t="e">
        <f t="shared" si="8"/>
        <v>#VALUE!</v>
      </c>
      <c r="F233" s="90" t="e">
        <f t="shared" si="13"/>
        <v>#VALUE!</v>
      </c>
      <c r="G233" s="90" t="e">
        <f t="shared" si="14"/>
        <v>#VALUE!</v>
      </c>
    </row>
    <row r="234" spans="1:7" ht="12.75">
      <c r="A234">
        <f t="shared" si="9"/>
        <v>57</v>
      </c>
      <c r="B234" s="90" t="e">
        <f t="shared" si="10"/>
        <v>#VALUE!</v>
      </c>
      <c r="C234" s="90" t="e">
        <f t="shared" si="11"/>
        <v>#VALUE!</v>
      </c>
      <c r="D234" s="91">
        <f t="shared" si="12"/>
        <v>0.085</v>
      </c>
      <c r="E234" s="90" t="e">
        <f t="shared" si="8"/>
        <v>#VALUE!</v>
      </c>
      <c r="F234" s="90" t="e">
        <f t="shared" si="13"/>
        <v>#VALUE!</v>
      </c>
      <c r="G234" s="90" t="e">
        <f t="shared" si="14"/>
        <v>#VALUE!</v>
      </c>
    </row>
    <row r="235" spans="1:7" ht="12.75">
      <c r="A235">
        <f t="shared" si="9"/>
        <v>58</v>
      </c>
      <c r="B235" s="90" t="e">
        <f t="shared" si="10"/>
        <v>#VALUE!</v>
      </c>
      <c r="C235" s="90" t="e">
        <f t="shared" si="11"/>
        <v>#VALUE!</v>
      </c>
      <c r="D235" s="91">
        <f t="shared" si="12"/>
        <v>0.085</v>
      </c>
      <c r="E235" s="90" t="e">
        <f t="shared" si="8"/>
        <v>#VALUE!</v>
      </c>
      <c r="F235" s="90" t="e">
        <f t="shared" si="13"/>
        <v>#VALUE!</v>
      </c>
      <c r="G235" s="90" t="e">
        <f t="shared" si="14"/>
        <v>#VALUE!</v>
      </c>
    </row>
    <row r="236" spans="1:7" ht="12.75">
      <c r="A236">
        <f t="shared" si="9"/>
        <v>59</v>
      </c>
      <c r="B236" s="90" t="e">
        <f t="shared" si="10"/>
        <v>#VALUE!</v>
      </c>
      <c r="C236" s="90" t="e">
        <f t="shared" si="11"/>
        <v>#VALUE!</v>
      </c>
      <c r="D236" s="91">
        <f t="shared" si="12"/>
        <v>0.085</v>
      </c>
      <c r="E236" s="90" t="e">
        <f t="shared" si="8"/>
        <v>#VALUE!</v>
      </c>
      <c r="F236" s="90" t="e">
        <f t="shared" si="13"/>
        <v>#VALUE!</v>
      </c>
      <c r="G236" s="90" t="e">
        <f t="shared" si="14"/>
        <v>#VALUE!</v>
      </c>
    </row>
    <row r="237" spans="1:7" ht="12.75">
      <c r="A237">
        <f t="shared" si="9"/>
        <v>60</v>
      </c>
      <c r="B237" s="90" t="e">
        <f t="shared" si="10"/>
        <v>#VALUE!</v>
      </c>
      <c r="C237" s="90" t="e">
        <f t="shared" si="11"/>
        <v>#VALUE!</v>
      </c>
      <c r="D237" s="91">
        <f t="shared" si="12"/>
        <v>0.085</v>
      </c>
      <c r="E237" s="90" t="e">
        <f t="shared" si="8"/>
        <v>#VALUE!</v>
      </c>
      <c r="F237" s="90" t="e">
        <f t="shared" si="13"/>
        <v>#VALUE!</v>
      </c>
      <c r="G237" s="90" t="e">
        <f t="shared" si="14"/>
        <v>#VALUE!</v>
      </c>
    </row>
    <row r="238" spans="1:7" ht="12.75">
      <c r="A238">
        <f t="shared" si="9"/>
        <v>61</v>
      </c>
      <c r="B238" s="90" t="e">
        <f t="shared" si="10"/>
        <v>#VALUE!</v>
      </c>
      <c r="C238" s="90" t="e">
        <f t="shared" si="11"/>
        <v>#VALUE!</v>
      </c>
      <c r="D238" s="91">
        <f t="shared" si="12"/>
        <v>0.085</v>
      </c>
      <c r="E238" s="90" t="e">
        <f t="shared" si="8"/>
        <v>#VALUE!</v>
      </c>
      <c r="F238" s="90" t="e">
        <f t="shared" si="13"/>
        <v>#VALUE!</v>
      </c>
      <c r="G238" s="90" t="e">
        <f t="shared" si="14"/>
        <v>#VALUE!</v>
      </c>
    </row>
    <row r="239" spans="1:7" ht="12.75">
      <c r="A239">
        <f t="shared" si="9"/>
        <v>62</v>
      </c>
      <c r="B239" s="90" t="e">
        <f t="shared" si="10"/>
        <v>#VALUE!</v>
      </c>
      <c r="C239" s="90" t="e">
        <f t="shared" si="11"/>
        <v>#VALUE!</v>
      </c>
      <c r="D239" s="91">
        <f t="shared" si="12"/>
        <v>0.085</v>
      </c>
      <c r="E239" s="90" t="e">
        <f t="shared" si="8"/>
        <v>#VALUE!</v>
      </c>
      <c r="F239" s="90" t="e">
        <f t="shared" si="13"/>
        <v>#VALUE!</v>
      </c>
      <c r="G239" s="90" t="e">
        <f t="shared" si="14"/>
        <v>#VALUE!</v>
      </c>
    </row>
    <row r="240" spans="1:7" ht="12.75">
      <c r="A240">
        <f t="shared" si="9"/>
        <v>63</v>
      </c>
      <c r="B240" s="90" t="e">
        <f t="shared" si="10"/>
        <v>#VALUE!</v>
      </c>
      <c r="C240" s="90" t="e">
        <f t="shared" si="11"/>
        <v>#VALUE!</v>
      </c>
      <c r="D240" s="91">
        <f t="shared" si="12"/>
        <v>0.085</v>
      </c>
      <c r="E240" s="90" t="e">
        <f t="shared" si="8"/>
        <v>#VALUE!</v>
      </c>
      <c r="F240" s="90" t="e">
        <f t="shared" si="13"/>
        <v>#VALUE!</v>
      </c>
      <c r="G240" s="90" t="e">
        <f t="shared" si="14"/>
        <v>#VALUE!</v>
      </c>
    </row>
    <row r="241" spans="1:7" ht="12.75">
      <c r="A241">
        <f t="shared" si="9"/>
        <v>64</v>
      </c>
      <c r="B241" s="90" t="e">
        <f t="shared" si="10"/>
        <v>#VALUE!</v>
      </c>
      <c r="C241" s="90" t="e">
        <f t="shared" si="11"/>
        <v>#VALUE!</v>
      </c>
      <c r="D241" s="91">
        <f t="shared" si="12"/>
        <v>0.085</v>
      </c>
      <c r="E241" s="90" t="e">
        <f t="shared" si="8"/>
        <v>#VALUE!</v>
      </c>
      <c r="F241" s="90" t="e">
        <f t="shared" si="13"/>
        <v>#VALUE!</v>
      </c>
      <c r="G241" s="90" t="e">
        <f t="shared" si="14"/>
        <v>#VALUE!</v>
      </c>
    </row>
    <row r="242" spans="1:7" ht="12.75">
      <c r="A242">
        <f t="shared" si="9"/>
        <v>65</v>
      </c>
      <c r="B242" s="90" t="e">
        <f t="shared" si="10"/>
        <v>#VALUE!</v>
      </c>
      <c r="C242" s="90" t="e">
        <f t="shared" si="11"/>
        <v>#VALUE!</v>
      </c>
      <c r="D242" s="91">
        <f t="shared" si="12"/>
        <v>0.085</v>
      </c>
      <c r="E242" s="90" t="e">
        <f t="shared" si="8"/>
        <v>#VALUE!</v>
      </c>
      <c r="F242" s="90" t="e">
        <f t="shared" si="13"/>
        <v>#VALUE!</v>
      </c>
      <c r="G242" s="90" t="e">
        <f t="shared" si="14"/>
        <v>#VALUE!</v>
      </c>
    </row>
    <row r="243" spans="1:7" ht="12.75">
      <c r="A243">
        <f t="shared" si="9"/>
        <v>66</v>
      </c>
      <c r="B243" s="90" t="e">
        <f t="shared" si="10"/>
        <v>#VALUE!</v>
      </c>
      <c r="C243" s="90" t="e">
        <f t="shared" si="11"/>
        <v>#VALUE!</v>
      </c>
      <c r="D243" s="91">
        <f t="shared" si="12"/>
        <v>0.085</v>
      </c>
      <c r="E243" s="90" t="e">
        <f aca="true" t="shared" si="15" ref="E243:E297">ROUND(C243*D243/360*30,2)</f>
        <v>#VALUE!</v>
      </c>
      <c r="F243" s="90" t="e">
        <f t="shared" si="13"/>
        <v>#VALUE!</v>
      </c>
      <c r="G243" s="90" t="e">
        <f t="shared" si="14"/>
        <v>#VALUE!</v>
      </c>
    </row>
    <row r="244" spans="1:7" ht="12.75">
      <c r="A244">
        <f aca="true" t="shared" si="16" ref="A244:A297">+A243+1</f>
        <v>67</v>
      </c>
      <c r="B244" s="90" t="e">
        <f aca="true" t="shared" si="17" ref="B244:B297">+$E$173-F244</f>
        <v>#VALUE!</v>
      </c>
      <c r="C244" s="90" t="e">
        <f aca="true" t="shared" si="18" ref="C244:C297">+C243+B244</f>
        <v>#VALUE!</v>
      </c>
      <c r="D244" s="91">
        <f aca="true" t="shared" si="19" ref="D244:D297">+D243</f>
        <v>0.085</v>
      </c>
      <c r="E244" s="90" t="e">
        <f t="shared" si="15"/>
        <v>#VALUE!</v>
      </c>
      <c r="F244" s="90" t="e">
        <f aca="true" t="shared" si="20" ref="F244:F297">-E243</f>
        <v>#VALUE!</v>
      </c>
      <c r="G244" s="90" t="e">
        <f aca="true" t="shared" si="21" ref="G244:G297">+G243+E244+F244</f>
        <v>#VALUE!</v>
      </c>
    </row>
    <row r="245" spans="1:7" ht="12.75">
      <c r="A245">
        <f t="shared" si="16"/>
        <v>68</v>
      </c>
      <c r="B245" s="90" t="e">
        <f t="shared" si="17"/>
        <v>#VALUE!</v>
      </c>
      <c r="C245" s="90" t="e">
        <f t="shared" si="18"/>
        <v>#VALUE!</v>
      </c>
      <c r="D245" s="91">
        <f t="shared" si="19"/>
        <v>0.085</v>
      </c>
      <c r="E245" s="90" t="e">
        <f t="shared" si="15"/>
        <v>#VALUE!</v>
      </c>
      <c r="F245" s="90" t="e">
        <f t="shared" si="20"/>
        <v>#VALUE!</v>
      </c>
      <c r="G245" s="90" t="e">
        <f t="shared" si="21"/>
        <v>#VALUE!</v>
      </c>
    </row>
    <row r="246" spans="1:7" ht="12.75">
      <c r="A246">
        <f t="shared" si="16"/>
        <v>69</v>
      </c>
      <c r="B246" s="90" t="e">
        <f t="shared" si="17"/>
        <v>#VALUE!</v>
      </c>
      <c r="C246" s="90" t="e">
        <f t="shared" si="18"/>
        <v>#VALUE!</v>
      </c>
      <c r="D246" s="91">
        <f t="shared" si="19"/>
        <v>0.085</v>
      </c>
      <c r="E246" s="90" t="e">
        <f t="shared" si="15"/>
        <v>#VALUE!</v>
      </c>
      <c r="F246" s="90" t="e">
        <f t="shared" si="20"/>
        <v>#VALUE!</v>
      </c>
      <c r="G246" s="90" t="e">
        <f t="shared" si="21"/>
        <v>#VALUE!</v>
      </c>
    </row>
    <row r="247" spans="1:7" ht="12.75">
      <c r="A247">
        <f t="shared" si="16"/>
        <v>70</v>
      </c>
      <c r="B247" s="90" t="e">
        <f t="shared" si="17"/>
        <v>#VALUE!</v>
      </c>
      <c r="C247" s="90" t="e">
        <f t="shared" si="18"/>
        <v>#VALUE!</v>
      </c>
      <c r="D247" s="91">
        <f t="shared" si="19"/>
        <v>0.085</v>
      </c>
      <c r="E247" s="90" t="e">
        <f t="shared" si="15"/>
        <v>#VALUE!</v>
      </c>
      <c r="F247" s="90" t="e">
        <f t="shared" si="20"/>
        <v>#VALUE!</v>
      </c>
      <c r="G247" s="90" t="e">
        <f t="shared" si="21"/>
        <v>#VALUE!</v>
      </c>
    </row>
    <row r="248" spans="1:7" ht="12.75">
      <c r="A248">
        <f t="shared" si="16"/>
        <v>71</v>
      </c>
      <c r="B248" s="90" t="e">
        <f t="shared" si="17"/>
        <v>#VALUE!</v>
      </c>
      <c r="C248" s="90" t="e">
        <f t="shared" si="18"/>
        <v>#VALUE!</v>
      </c>
      <c r="D248" s="91">
        <f t="shared" si="19"/>
        <v>0.085</v>
      </c>
      <c r="E248" s="90" t="e">
        <f t="shared" si="15"/>
        <v>#VALUE!</v>
      </c>
      <c r="F248" s="90" t="e">
        <f t="shared" si="20"/>
        <v>#VALUE!</v>
      </c>
      <c r="G248" s="90" t="e">
        <f t="shared" si="21"/>
        <v>#VALUE!</v>
      </c>
    </row>
    <row r="249" spans="1:7" ht="12.75">
      <c r="A249">
        <f t="shared" si="16"/>
        <v>72</v>
      </c>
      <c r="B249" s="90" t="e">
        <f t="shared" si="17"/>
        <v>#VALUE!</v>
      </c>
      <c r="C249" s="90" t="e">
        <f t="shared" si="18"/>
        <v>#VALUE!</v>
      </c>
      <c r="D249" s="91">
        <f t="shared" si="19"/>
        <v>0.085</v>
      </c>
      <c r="E249" s="90" t="e">
        <f t="shared" si="15"/>
        <v>#VALUE!</v>
      </c>
      <c r="F249" s="90" t="e">
        <f t="shared" si="20"/>
        <v>#VALUE!</v>
      </c>
      <c r="G249" s="90" t="e">
        <f t="shared" si="21"/>
        <v>#VALUE!</v>
      </c>
    </row>
    <row r="250" spans="1:7" ht="12.75">
      <c r="A250">
        <f t="shared" si="16"/>
        <v>73</v>
      </c>
      <c r="B250" s="90" t="e">
        <f t="shared" si="17"/>
        <v>#VALUE!</v>
      </c>
      <c r="C250" s="90" t="e">
        <f t="shared" si="18"/>
        <v>#VALUE!</v>
      </c>
      <c r="D250" s="91">
        <f t="shared" si="19"/>
        <v>0.085</v>
      </c>
      <c r="E250" s="90" t="e">
        <f t="shared" si="15"/>
        <v>#VALUE!</v>
      </c>
      <c r="F250" s="90" t="e">
        <f t="shared" si="20"/>
        <v>#VALUE!</v>
      </c>
      <c r="G250" s="90" t="e">
        <f t="shared" si="21"/>
        <v>#VALUE!</v>
      </c>
    </row>
    <row r="251" spans="1:7" ht="12.75">
      <c r="A251">
        <f t="shared" si="16"/>
        <v>74</v>
      </c>
      <c r="B251" s="90" t="e">
        <f t="shared" si="17"/>
        <v>#VALUE!</v>
      </c>
      <c r="C251" s="90" t="e">
        <f t="shared" si="18"/>
        <v>#VALUE!</v>
      </c>
      <c r="D251" s="91">
        <f t="shared" si="19"/>
        <v>0.085</v>
      </c>
      <c r="E251" s="90" t="e">
        <f t="shared" si="15"/>
        <v>#VALUE!</v>
      </c>
      <c r="F251" s="90" t="e">
        <f t="shared" si="20"/>
        <v>#VALUE!</v>
      </c>
      <c r="G251" s="90" t="e">
        <f t="shared" si="21"/>
        <v>#VALUE!</v>
      </c>
    </row>
    <row r="252" spans="1:7" ht="12.75">
      <c r="A252">
        <f t="shared" si="16"/>
        <v>75</v>
      </c>
      <c r="B252" s="90" t="e">
        <f t="shared" si="17"/>
        <v>#VALUE!</v>
      </c>
      <c r="C252" s="90" t="e">
        <f t="shared" si="18"/>
        <v>#VALUE!</v>
      </c>
      <c r="D252" s="91">
        <f t="shared" si="19"/>
        <v>0.085</v>
      </c>
      <c r="E252" s="90" t="e">
        <f t="shared" si="15"/>
        <v>#VALUE!</v>
      </c>
      <c r="F252" s="90" t="e">
        <f t="shared" si="20"/>
        <v>#VALUE!</v>
      </c>
      <c r="G252" s="90" t="e">
        <f t="shared" si="21"/>
        <v>#VALUE!</v>
      </c>
    </row>
    <row r="253" spans="1:7" ht="12.75">
      <c r="A253">
        <f t="shared" si="16"/>
        <v>76</v>
      </c>
      <c r="B253" s="90" t="e">
        <f t="shared" si="17"/>
        <v>#VALUE!</v>
      </c>
      <c r="C253" s="90" t="e">
        <f t="shared" si="18"/>
        <v>#VALUE!</v>
      </c>
      <c r="D253" s="91">
        <f t="shared" si="19"/>
        <v>0.085</v>
      </c>
      <c r="E253" s="90" t="e">
        <f t="shared" si="15"/>
        <v>#VALUE!</v>
      </c>
      <c r="F253" s="90" t="e">
        <f t="shared" si="20"/>
        <v>#VALUE!</v>
      </c>
      <c r="G253" s="90" t="e">
        <f t="shared" si="21"/>
        <v>#VALUE!</v>
      </c>
    </row>
    <row r="254" spans="1:7" ht="12.75">
      <c r="A254">
        <f t="shared" si="16"/>
        <v>77</v>
      </c>
      <c r="B254" s="90" t="e">
        <f t="shared" si="17"/>
        <v>#VALUE!</v>
      </c>
      <c r="C254" s="90" t="e">
        <f t="shared" si="18"/>
        <v>#VALUE!</v>
      </c>
      <c r="D254" s="91">
        <f t="shared" si="19"/>
        <v>0.085</v>
      </c>
      <c r="E254" s="90" t="e">
        <f t="shared" si="15"/>
        <v>#VALUE!</v>
      </c>
      <c r="F254" s="90" t="e">
        <f t="shared" si="20"/>
        <v>#VALUE!</v>
      </c>
      <c r="G254" s="90" t="e">
        <f t="shared" si="21"/>
        <v>#VALUE!</v>
      </c>
    </row>
    <row r="255" spans="1:7" ht="12.75">
      <c r="A255">
        <f t="shared" si="16"/>
        <v>78</v>
      </c>
      <c r="B255" s="90" t="e">
        <f t="shared" si="17"/>
        <v>#VALUE!</v>
      </c>
      <c r="C255" s="90" t="e">
        <f t="shared" si="18"/>
        <v>#VALUE!</v>
      </c>
      <c r="D255" s="91">
        <f t="shared" si="19"/>
        <v>0.085</v>
      </c>
      <c r="E255" s="90" t="e">
        <f t="shared" si="15"/>
        <v>#VALUE!</v>
      </c>
      <c r="F255" s="90" t="e">
        <f t="shared" si="20"/>
        <v>#VALUE!</v>
      </c>
      <c r="G255" s="90" t="e">
        <f t="shared" si="21"/>
        <v>#VALUE!</v>
      </c>
    </row>
    <row r="256" spans="1:7" ht="12.75">
      <c r="A256">
        <f t="shared" si="16"/>
        <v>79</v>
      </c>
      <c r="B256" s="90" t="e">
        <f t="shared" si="17"/>
        <v>#VALUE!</v>
      </c>
      <c r="C256" s="90" t="e">
        <f t="shared" si="18"/>
        <v>#VALUE!</v>
      </c>
      <c r="D256" s="91">
        <f t="shared" si="19"/>
        <v>0.085</v>
      </c>
      <c r="E256" s="90" t="e">
        <f t="shared" si="15"/>
        <v>#VALUE!</v>
      </c>
      <c r="F256" s="90" t="e">
        <f t="shared" si="20"/>
        <v>#VALUE!</v>
      </c>
      <c r="G256" s="90" t="e">
        <f t="shared" si="21"/>
        <v>#VALUE!</v>
      </c>
    </row>
    <row r="257" spans="1:7" ht="12.75">
      <c r="A257">
        <f t="shared" si="16"/>
        <v>80</v>
      </c>
      <c r="B257" s="90" t="e">
        <f t="shared" si="17"/>
        <v>#VALUE!</v>
      </c>
      <c r="C257" s="90" t="e">
        <f t="shared" si="18"/>
        <v>#VALUE!</v>
      </c>
      <c r="D257" s="91">
        <f t="shared" si="19"/>
        <v>0.085</v>
      </c>
      <c r="E257" s="90" t="e">
        <f t="shared" si="15"/>
        <v>#VALUE!</v>
      </c>
      <c r="F257" s="90" t="e">
        <f t="shared" si="20"/>
        <v>#VALUE!</v>
      </c>
      <c r="G257" s="90" t="e">
        <f t="shared" si="21"/>
        <v>#VALUE!</v>
      </c>
    </row>
    <row r="258" spans="1:7" ht="12.75">
      <c r="A258">
        <f t="shared" si="16"/>
        <v>81</v>
      </c>
      <c r="B258" s="90" t="e">
        <f t="shared" si="17"/>
        <v>#VALUE!</v>
      </c>
      <c r="C258" s="90" t="e">
        <f t="shared" si="18"/>
        <v>#VALUE!</v>
      </c>
      <c r="D258" s="91">
        <f t="shared" si="19"/>
        <v>0.085</v>
      </c>
      <c r="E258" s="90" t="e">
        <f t="shared" si="15"/>
        <v>#VALUE!</v>
      </c>
      <c r="F258" s="90" t="e">
        <f t="shared" si="20"/>
        <v>#VALUE!</v>
      </c>
      <c r="G258" s="90" t="e">
        <f t="shared" si="21"/>
        <v>#VALUE!</v>
      </c>
    </row>
    <row r="259" spans="1:7" ht="12.75">
      <c r="A259">
        <f t="shared" si="16"/>
        <v>82</v>
      </c>
      <c r="B259" s="90" t="e">
        <f t="shared" si="17"/>
        <v>#VALUE!</v>
      </c>
      <c r="C259" s="90" t="e">
        <f t="shared" si="18"/>
        <v>#VALUE!</v>
      </c>
      <c r="D259" s="91">
        <f t="shared" si="19"/>
        <v>0.085</v>
      </c>
      <c r="E259" s="90" t="e">
        <f t="shared" si="15"/>
        <v>#VALUE!</v>
      </c>
      <c r="F259" s="90" t="e">
        <f t="shared" si="20"/>
        <v>#VALUE!</v>
      </c>
      <c r="G259" s="90" t="e">
        <f t="shared" si="21"/>
        <v>#VALUE!</v>
      </c>
    </row>
    <row r="260" spans="1:7" ht="12.75">
      <c r="A260">
        <f t="shared" si="16"/>
        <v>83</v>
      </c>
      <c r="B260" s="90" t="e">
        <f t="shared" si="17"/>
        <v>#VALUE!</v>
      </c>
      <c r="C260" s="90" t="e">
        <f t="shared" si="18"/>
        <v>#VALUE!</v>
      </c>
      <c r="D260" s="91">
        <f t="shared" si="19"/>
        <v>0.085</v>
      </c>
      <c r="E260" s="90" t="e">
        <f t="shared" si="15"/>
        <v>#VALUE!</v>
      </c>
      <c r="F260" s="90" t="e">
        <f t="shared" si="20"/>
        <v>#VALUE!</v>
      </c>
      <c r="G260" s="90" t="e">
        <f t="shared" si="21"/>
        <v>#VALUE!</v>
      </c>
    </row>
    <row r="261" spans="1:7" ht="12.75">
      <c r="A261">
        <f t="shared" si="16"/>
        <v>84</v>
      </c>
      <c r="B261" s="90" t="e">
        <f t="shared" si="17"/>
        <v>#VALUE!</v>
      </c>
      <c r="C261" s="90" t="e">
        <f t="shared" si="18"/>
        <v>#VALUE!</v>
      </c>
      <c r="D261" s="91">
        <f t="shared" si="19"/>
        <v>0.085</v>
      </c>
      <c r="E261" s="90" t="e">
        <f t="shared" si="15"/>
        <v>#VALUE!</v>
      </c>
      <c r="F261" s="90" t="e">
        <f t="shared" si="20"/>
        <v>#VALUE!</v>
      </c>
      <c r="G261" s="90" t="e">
        <f t="shared" si="21"/>
        <v>#VALUE!</v>
      </c>
    </row>
    <row r="262" spans="1:7" ht="12.75">
      <c r="A262">
        <f t="shared" si="16"/>
        <v>85</v>
      </c>
      <c r="B262" s="90" t="e">
        <f t="shared" si="17"/>
        <v>#VALUE!</v>
      </c>
      <c r="C262" s="90" t="e">
        <f t="shared" si="18"/>
        <v>#VALUE!</v>
      </c>
      <c r="D262" s="91">
        <f t="shared" si="19"/>
        <v>0.085</v>
      </c>
      <c r="E262" s="90" t="e">
        <f t="shared" si="15"/>
        <v>#VALUE!</v>
      </c>
      <c r="F262" s="90" t="e">
        <f t="shared" si="20"/>
        <v>#VALUE!</v>
      </c>
      <c r="G262" s="90" t="e">
        <f t="shared" si="21"/>
        <v>#VALUE!</v>
      </c>
    </row>
    <row r="263" spans="1:7" ht="12.75">
      <c r="A263">
        <f t="shared" si="16"/>
        <v>86</v>
      </c>
      <c r="B263" s="90" t="e">
        <f t="shared" si="17"/>
        <v>#VALUE!</v>
      </c>
      <c r="C263" s="90" t="e">
        <f t="shared" si="18"/>
        <v>#VALUE!</v>
      </c>
      <c r="D263" s="91">
        <f t="shared" si="19"/>
        <v>0.085</v>
      </c>
      <c r="E263" s="90" t="e">
        <f t="shared" si="15"/>
        <v>#VALUE!</v>
      </c>
      <c r="F263" s="90" t="e">
        <f t="shared" si="20"/>
        <v>#VALUE!</v>
      </c>
      <c r="G263" s="90" t="e">
        <f t="shared" si="21"/>
        <v>#VALUE!</v>
      </c>
    </row>
    <row r="264" spans="1:7" ht="12.75">
      <c r="A264">
        <f t="shared" si="16"/>
        <v>87</v>
      </c>
      <c r="B264" s="90" t="e">
        <f t="shared" si="17"/>
        <v>#VALUE!</v>
      </c>
      <c r="C264" s="90" t="e">
        <f t="shared" si="18"/>
        <v>#VALUE!</v>
      </c>
      <c r="D264" s="91">
        <f t="shared" si="19"/>
        <v>0.085</v>
      </c>
      <c r="E264" s="90" t="e">
        <f t="shared" si="15"/>
        <v>#VALUE!</v>
      </c>
      <c r="F264" s="90" t="e">
        <f t="shared" si="20"/>
        <v>#VALUE!</v>
      </c>
      <c r="G264" s="90" t="e">
        <f t="shared" si="21"/>
        <v>#VALUE!</v>
      </c>
    </row>
    <row r="265" spans="1:7" ht="12.75">
      <c r="A265">
        <f t="shared" si="16"/>
        <v>88</v>
      </c>
      <c r="B265" s="90" t="e">
        <f t="shared" si="17"/>
        <v>#VALUE!</v>
      </c>
      <c r="C265" s="90" t="e">
        <f t="shared" si="18"/>
        <v>#VALUE!</v>
      </c>
      <c r="D265" s="91">
        <f t="shared" si="19"/>
        <v>0.085</v>
      </c>
      <c r="E265" s="90" t="e">
        <f t="shared" si="15"/>
        <v>#VALUE!</v>
      </c>
      <c r="F265" s="90" t="e">
        <f t="shared" si="20"/>
        <v>#VALUE!</v>
      </c>
      <c r="G265" s="90" t="e">
        <f t="shared" si="21"/>
        <v>#VALUE!</v>
      </c>
    </row>
    <row r="266" spans="1:7" ht="12.75">
      <c r="A266">
        <f t="shared" si="16"/>
        <v>89</v>
      </c>
      <c r="B266" s="90" t="e">
        <f t="shared" si="17"/>
        <v>#VALUE!</v>
      </c>
      <c r="C266" s="90" t="e">
        <f t="shared" si="18"/>
        <v>#VALUE!</v>
      </c>
      <c r="D266" s="91">
        <f t="shared" si="19"/>
        <v>0.085</v>
      </c>
      <c r="E266" s="90" t="e">
        <f t="shared" si="15"/>
        <v>#VALUE!</v>
      </c>
      <c r="F266" s="90" t="e">
        <f t="shared" si="20"/>
        <v>#VALUE!</v>
      </c>
      <c r="G266" s="90" t="e">
        <f t="shared" si="21"/>
        <v>#VALUE!</v>
      </c>
    </row>
    <row r="267" spans="1:7" ht="12.75">
      <c r="A267">
        <f t="shared" si="16"/>
        <v>90</v>
      </c>
      <c r="B267" s="90" t="e">
        <f t="shared" si="17"/>
        <v>#VALUE!</v>
      </c>
      <c r="C267" s="90" t="e">
        <f t="shared" si="18"/>
        <v>#VALUE!</v>
      </c>
      <c r="D267" s="91">
        <f t="shared" si="19"/>
        <v>0.085</v>
      </c>
      <c r="E267" s="90" t="e">
        <f t="shared" si="15"/>
        <v>#VALUE!</v>
      </c>
      <c r="F267" s="90" t="e">
        <f t="shared" si="20"/>
        <v>#VALUE!</v>
      </c>
      <c r="G267" s="90" t="e">
        <f t="shared" si="21"/>
        <v>#VALUE!</v>
      </c>
    </row>
    <row r="268" spans="1:7" ht="12.75">
      <c r="A268">
        <f t="shared" si="16"/>
        <v>91</v>
      </c>
      <c r="B268" s="90" t="e">
        <f t="shared" si="17"/>
        <v>#VALUE!</v>
      </c>
      <c r="C268" s="90" t="e">
        <f t="shared" si="18"/>
        <v>#VALUE!</v>
      </c>
      <c r="D268" s="91">
        <f t="shared" si="19"/>
        <v>0.085</v>
      </c>
      <c r="E268" s="90" t="e">
        <f t="shared" si="15"/>
        <v>#VALUE!</v>
      </c>
      <c r="F268" s="90" t="e">
        <f t="shared" si="20"/>
        <v>#VALUE!</v>
      </c>
      <c r="G268" s="90" t="e">
        <f t="shared" si="21"/>
        <v>#VALUE!</v>
      </c>
    </row>
    <row r="269" spans="1:7" ht="12.75">
      <c r="A269">
        <f t="shared" si="16"/>
        <v>92</v>
      </c>
      <c r="B269" s="90" t="e">
        <f t="shared" si="17"/>
        <v>#VALUE!</v>
      </c>
      <c r="C269" s="90" t="e">
        <f t="shared" si="18"/>
        <v>#VALUE!</v>
      </c>
      <c r="D269" s="91">
        <f t="shared" si="19"/>
        <v>0.085</v>
      </c>
      <c r="E269" s="90" t="e">
        <f t="shared" si="15"/>
        <v>#VALUE!</v>
      </c>
      <c r="F269" s="90" t="e">
        <f t="shared" si="20"/>
        <v>#VALUE!</v>
      </c>
      <c r="G269" s="90" t="e">
        <f t="shared" si="21"/>
        <v>#VALUE!</v>
      </c>
    </row>
    <row r="270" spans="1:7" ht="12.75">
      <c r="A270">
        <f t="shared" si="16"/>
        <v>93</v>
      </c>
      <c r="B270" s="90" t="e">
        <f t="shared" si="17"/>
        <v>#VALUE!</v>
      </c>
      <c r="C270" s="90" t="e">
        <f t="shared" si="18"/>
        <v>#VALUE!</v>
      </c>
      <c r="D270" s="91">
        <f t="shared" si="19"/>
        <v>0.085</v>
      </c>
      <c r="E270" s="90" t="e">
        <f t="shared" si="15"/>
        <v>#VALUE!</v>
      </c>
      <c r="F270" s="90" t="e">
        <f t="shared" si="20"/>
        <v>#VALUE!</v>
      </c>
      <c r="G270" s="90" t="e">
        <f t="shared" si="21"/>
        <v>#VALUE!</v>
      </c>
    </row>
    <row r="271" spans="1:7" ht="12.75">
      <c r="A271">
        <f t="shared" si="16"/>
        <v>94</v>
      </c>
      <c r="B271" s="90" t="e">
        <f t="shared" si="17"/>
        <v>#VALUE!</v>
      </c>
      <c r="C271" s="90" t="e">
        <f t="shared" si="18"/>
        <v>#VALUE!</v>
      </c>
      <c r="D271" s="91">
        <f t="shared" si="19"/>
        <v>0.085</v>
      </c>
      <c r="E271" s="90" t="e">
        <f t="shared" si="15"/>
        <v>#VALUE!</v>
      </c>
      <c r="F271" s="90" t="e">
        <f t="shared" si="20"/>
        <v>#VALUE!</v>
      </c>
      <c r="G271" s="90" t="e">
        <f t="shared" si="21"/>
        <v>#VALUE!</v>
      </c>
    </row>
    <row r="272" spans="1:7" ht="12.75">
      <c r="A272">
        <f t="shared" si="16"/>
        <v>95</v>
      </c>
      <c r="B272" s="90" t="e">
        <f t="shared" si="17"/>
        <v>#VALUE!</v>
      </c>
      <c r="C272" s="90" t="e">
        <f t="shared" si="18"/>
        <v>#VALUE!</v>
      </c>
      <c r="D272" s="91">
        <f t="shared" si="19"/>
        <v>0.085</v>
      </c>
      <c r="E272" s="90" t="e">
        <f t="shared" si="15"/>
        <v>#VALUE!</v>
      </c>
      <c r="F272" s="90" t="e">
        <f t="shared" si="20"/>
        <v>#VALUE!</v>
      </c>
      <c r="G272" s="90" t="e">
        <f t="shared" si="21"/>
        <v>#VALUE!</v>
      </c>
    </row>
    <row r="273" spans="1:7" ht="12.75">
      <c r="A273">
        <f t="shared" si="16"/>
        <v>96</v>
      </c>
      <c r="B273" s="90" t="e">
        <f t="shared" si="17"/>
        <v>#VALUE!</v>
      </c>
      <c r="C273" s="90" t="e">
        <f t="shared" si="18"/>
        <v>#VALUE!</v>
      </c>
      <c r="D273" s="91">
        <f t="shared" si="19"/>
        <v>0.085</v>
      </c>
      <c r="E273" s="90" t="e">
        <f t="shared" si="15"/>
        <v>#VALUE!</v>
      </c>
      <c r="F273" s="90" t="e">
        <f t="shared" si="20"/>
        <v>#VALUE!</v>
      </c>
      <c r="G273" s="90" t="e">
        <f t="shared" si="21"/>
        <v>#VALUE!</v>
      </c>
    </row>
    <row r="274" spans="1:7" ht="12.75">
      <c r="A274">
        <f t="shared" si="16"/>
        <v>97</v>
      </c>
      <c r="B274" s="90" t="e">
        <f t="shared" si="17"/>
        <v>#VALUE!</v>
      </c>
      <c r="C274" s="90" t="e">
        <f t="shared" si="18"/>
        <v>#VALUE!</v>
      </c>
      <c r="D274" s="91">
        <f t="shared" si="19"/>
        <v>0.085</v>
      </c>
      <c r="E274" s="90" t="e">
        <f t="shared" si="15"/>
        <v>#VALUE!</v>
      </c>
      <c r="F274" s="90" t="e">
        <f t="shared" si="20"/>
        <v>#VALUE!</v>
      </c>
      <c r="G274" s="90" t="e">
        <f t="shared" si="21"/>
        <v>#VALUE!</v>
      </c>
    </row>
    <row r="275" spans="1:7" ht="12.75">
      <c r="A275">
        <f t="shared" si="16"/>
        <v>98</v>
      </c>
      <c r="B275" s="90" t="e">
        <f t="shared" si="17"/>
        <v>#VALUE!</v>
      </c>
      <c r="C275" s="90" t="e">
        <f t="shared" si="18"/>
        <v>#VALUE!</v>
      </c>
      <c r="D275" s="91">
        <f t="shared" si="19"/>
        <v>0.085</v>
      </c>
      <c r="E275" s="90" t="e">
        <f t="shared" si="15"/>
        <v>#VALUE!</v>
      </c>
      <c r="F275" s="90" t="e">
        <f t="shared" si="20"/>
        <v>#VALUE!</v>
      </c>
      <c r="G275" s="90" t="e">
        <f t="shared" si="21"/>
        <v>#VALUE!</v>
      </c>
    </row>
    <row r="276" spans="1:7" ht="12.75">
      <c r="A276">
        <f t="shared" si="16"/>
        <v>99</v>
      </c>
      <c r="B276" s="90" t="e">
        <f t="shared" si="17"/>
        <v>#VALUE!</v>
      </c>
      <c r="C276" s="90" t="e">
        <f t="shared" si="18"/>
        <v>#VALUE!</v>
      </c>
      <c r="D276" s="91">
        <f t="shared" si="19"/>
        <v>0.085</v>
      </c>
      <c r="E276" s="90" t="e">
        <f t="shared" si="15"/>
        <v>#VALUE!</v>
      </c>
      <c r="F276" s="90" t="e">
        <f t="shared" si="20"/>
        <v>#VALUE!</v>
      </c>
      <c r="G276" s="90" t="e">
        <f t="shared" si="21"/>
        <v>#VALUE!</v>
      </c>
    </row>
    <row r="277" spans="1:7" ht="12.75">
      <c r="A277">
        <f t="shared" si="16"/>
        <v>100</v>
      </c>
      <c r="B277" s="90" t="e">
        <f t="shared" si="17"/>
        <v>#VALUE!</v>
      </c>
      <c r="C277" s="90" t="e">
        <f t="shared" si="18"/>
        <v>#VALUE!</v>
      </c>
      <c r="D277" s="91">
        <f t="shared" si="19"/>
        <v>0.085</v>
      </c>
      <c r="E277" s="90" t="e">
        <f t="shared" si="15"/>
        <v>#VALUE!</v>
      </c>
      <c r="F277" s="90" t="e">
        <f t="shared" si="20"/>
        <v>#VALUE!</v>
      </c>
      <c r="G277" s="90" t="e">
        <f t="shared" si="21"/>
        <v>#VALUE!</v>
      </c>
    </row>
    <row r="278" spans="1:7" ht="12.75">
      <c r="A278">
        <f t="shared" si="16"/>
        <v>101</v>
      </c>
      <c r="B278" s="90" t="e">
        <f t="shared" si="17"/>
        <v>#VALUE!</v>
      </c>
      <c r="C278" s="90" t="e">
        <f t="shared" si="18"/>
        <v>#VALUE!</v>
      </c>
      <c r="D278" s="91">
        <f t="shared" si="19"/>
        <v>0.085</v>
      </c>
      <c r="E278" s="90" t="e">
        <f t="shared" si="15"/>
        <v>#VALUE!</v>
      </c>
      <c r="F278" s="90" t="e">
        <f t="shared" si="20"/>
        <v>#VALUE!</v>
      </c>
      <c r="G278" s="90" t="e">
        <f t="shared" si="21"/>
        <v>#VALUE!</v>
      </c>
    </row>
    <row r="279" spans="1:7" ht="12.75">
      <c r="A279">
        <f t="shared" si="16"/>
        <v>102</v>
      </c>
      <c r="B279" s="90" t="e">
        <f t="shared" si="17"/>
        <v>#VALUE!</v>
      </c>
      <c r="C279" s="90" t="e">
        <f t="shared" si="18"/>
        <v>#VALUE!</v>
      </c>
      <c r="D279" s="91">
        <f t="shared" si="19"/>
        <v>0.085</v>
      </c>
      <c r="E279" s="90" t="e">
        <f t="shared" si="15"/>
        <v>#VALUE!</v>
      </c>
      <c r="F279" s="90" t="e">
        <f t="shared" si="20"/>
        <v>#VALUE!</v>
      </c>
      <c r="G279" s="90" t="e">
        <f t="shared" si="21"/>
        <v>#VALUE!</v>
      </c>
    </row>
    <row r="280" spans="1:7" ht="12.75">
      <c r="A280">
        <f t="shared" si="16"/>
        <v>103</v>
      </c>
      <c r="B280" s="90" t="e">
        <f t="shared" si="17"/>
        <v>#VALUE!</v>
      </c>
      <c r="C280" s="90" t="e">
        <f t="shared" si="18"/>
        <v>#VALUE!</v>
      </c>
      <c r="D280" s="91">
        <f t="shared" si="19"/>
        <v>0.085</v>
      </c>
      <c r="E280" s="90" t="e">
        <f t="shared" si="15"/>
        <v>#VALUE!</v>
      </c>
      <c r="F280" s="90" t="e">
        <f t="shared" si="20"/>
        <v>#VALUE!</v>
      </c>
      <c r="G280" s="90" t="e">
        <f t="shared" si="21"/>
        <v>#VALUE!</v>
      </c>
    </row>
    <row r="281" spans="1:7" ht="12.75">
      <c r="A281">
        <f t="shared" si="16"/>
        <v>104</v>
      </c>
      <c r="B281" s="90" t="e">
        <f t="shared" si="17"/>
        <v>#VALUE!</v>
      </c>
      <c r="C281" s="90" t="e">
        <f t="shared" si="18"/>
        <v>#VALUE!</v>
      </c>
      <c r="D281" s="91">
        <f t="shared" si="19"/>
        <v>0.085</v>
      </c>
      <c r="E281" s="90" t="e">
        <f t="shared" si="15"/>
        <v>#VALUE!</v>
      </c>
      <c r="F281" s="90" t="e">
        <f t="shared" si="20"/>
        <v>#VALUE!</v>
      </c>
      <c r="G281" s="90" t="e">
        <f t="shared" si="21"/>
        <v>#VALUE!</v>
      </c>
    </row>
    <row r="282" spans="1:7" ht="12.75">
      <c r="A282">
        <f t="shared" si="16"/>
        <v>105</v>
      </c>
      <c r="B282" s="90" t="e">
        <f t="shared" si="17"/>
        <v>#VALUE!</v>
      </c>
      <c r="C282" s="90" t="e">
        <f t="shared" si="18"/>
        <v>#VALUE!</v>
      </c>
      <c r="D282" s="91">
        <f t="shared" si="19"/>
        <v>0.085</v>
      </c>
      <c r="E282" s="90" t="e">
        <f t="shared" si="15"/>
        <v>#VALUE!</v>
      </c>
      <c r="F282" s="90" t="e">
        <f t="shared" si="20"/>
        <v>#VALUE!</v>
      </c>
      <c r="G282" s="90" t="e">
        <f t="shared" si="21"/>
        <v>#VALUE!</v>
      </c>
    </row>
    <row r="283" spans="1:7" ht="12.75">
      <c r="A283">
        <f t="shared" si="16"/>
        <v>106</v>
      </c>
      <c r="B283" s="90" t="e">
        <f t="shared" si="17"/>
        <v>#VALUE!</v>
      </c>
      <c r="C283" s="90" t="e">
        <f t="shared" si="18"/>
        <v>#VALUE!</v>
      </c>
      <c r="D283" s="91">
        <f t="shared" si="19"/>
        <v>0.085</v>
      </c>
      <c r="E283" s="90" t="e">
        <f t="shared" si="15"/>
        <v>#VALUE!</v>
      </c>
      <c r="F283" s="90" t="e">
        <f t="shared" si="20"/>
        <v>#VALUE!</v>
      </c>
      <c r="G283" s="90" t="e">
        <f t="shared" si="21"/>
        <v>#VALUE!</v>
      </c>
    </row>
    <row r="284" spans="1:7" ht="12.75">
      <c r="A284">
        <f t="shared" si="16"/>
        <v>107</v>
      </c>
      <c r="B284" s="90" t="e">
        <f t="shared" si="17"/>
        <v>#VALUE!</v>
      </c>
      <c r="C284" s="90" t="e">
        <f t="shared" si="18"/>
        <v>#VALUE!</v>
      </c>
      <c r="D284" s="91">
        <f t="shared" si="19"/>
        <v>0.085</v>
      </c>
      <c r="E284" s="90" t="e">
        <f t="shared" si="15"/>
        <v>#VALUE!</v>
      </c>
      <c r="F284" s="90" t="e">
        <f t="shared" si="20"/>
        <v>#VALUE!</v>
      </c>
      <c r="G284" s="90" t="e">
        <f t="shared" si="21"/>
        <v>#VALUE!</v>
      </c>
    </row>
    <row r="285" spans="1:7" ht="12.75">
      <c r="A285">
        <f t="shared" si="16"/>
        <v>108</v>
      </c>
      <c r="B285" s="90" t="e">
        <f t="shared" si="17"/>
        <v>#VALUE!</v>
      </c>
      <c r="C285" s="90" t="e">
        <f t="shared" si="18"/>
        <v>#VALUE!</v>
      </c>
      <c r="D285" s="91">
        <f t="shared" si="19"/>
        <v>0.085</v>
      </c>
      <c r="E285" s="90" t="e">
        <f t="shared" si="15"/>
        <v>#VALUE!</v>
      </c>
      <c r="F285" s="90" t="e">
        <f t="shared" si="20"/>
        <v>#VALUE!</v>
      </c>
      <c r="G285" s="90" t="e">
        <f t="shared" si="21"/>
        <v>#VALUE!</v>
      </c>
    </row>
    <row r="286" spans="1:7" ht="12.75">
      <c r="A286">
        <f t="shared" si="16"/>
        <v>109</v>
      </c>
      <c r="B286" s="90" t="e">
        <f t="shared" si="17"/>
        <v>#VALUE!</v>
      </c>
      <c r="C286" s="90" t="e">
        <f t="shared" si="18"/>
        <v>#VALUE!</v>
      </c>
      <c r="D286" s="91">
        <f t="shared" si="19"/>
        <v>0.085</v>
      </c>
      <c r="E286" s="90" t="e">
        <f t="shared" si="15"/>
        <v>#VALUE!</v>
      </c>
      <c r="F286" s="90" t="e">
        <f t="shared" si="20"/>
        <v>#VALUE!</v>
      </c>
      <c r="G286" s="90" t="e">
        <f t="shared" si="21"/>
        <v>#VALUE!</v>
      </c>
    </row>
    <row r="287" spans="1:7" ht="12.75">
      <c r="A287">
        <f t="shared" si="16"/>
        <v>110</v>
      </c>
      <c r="B287" s="90" t="e">
        <f t="shared" si="17"/>
        <v>#VALUE!</v>
      </c>
      <c r="C287" s="90" t="e">
        <f t="shared" si="18"/>
        <v>#VALUE!</v>
      </c>
      <c r="D287" s="91">
        <f t="shared" si="19"/>
        <v>0.085</v>
      </c>
      <c r="E287" s="90" t="e">
        <f t="shared" si="15"/>
        <v>#VALUE!</v>
      </c>
      <c r="F287" s="90" t="e">
        <f t="shared" si="20"/>
        <v>#VALUE!</v>
      </c>
      <c r="G287" s="90" t="e">
        <f t="shared" si="21"/>
        <v>#VALUE!</v>
      </c>
    </row>
    <row r="288" spans="1:7" ht="12.75">
      <c r="A288">
        <f t="shared" si="16"/>
        <v>111</v>
      </c>
      <c r="B288" s="90" t="e">
        <f t="shared" si="17"/>
        <v>#VALUE!</v>
      </c>
      <c r="C288" s="90" t="e">
        <f t="shared" si="18"/>
        <v>#VALUE!</v>
      </c>
      <c r="D288" s="91">
        <f t="shared" si="19"/>
        <v>0.085</v>
      </c>
      <c r="E288" s="90" t="e">
        <f t="shared" si="15"/>
        <v>#VALUE!</v>
      </c>
      <c r="F288" s="90" t="e">
        <f t="shared" si="20"/>
        <v>#VALUE!</v>
      </c>
      <c r="G288" s="90" t="e">
        <f t="shared" si="21"/>
        <v>#VALUE!</v>
      </c>
    </row>
    <row r="289" spans="1:7" ht="12.75">
      <c r="A289">
        <f t="shared" si="16"/>
        <v>112</v>
      </c>
      <c r="B289" s="90" t="e">
        <f t="shared" si="17"/>
        <v>#VALUE!</v>
      </c>
      <c r="C289" s="90" t="e">
        <f t="shared" si="18"/>
        <v>#VALUE!</v>
      </c>
      <c r="D289" s="91">
        <f t="shared" si="19"/>
        <v>0.085</v>
      </c>
      <c r="E289" s="90" t="e">
        <f t="shared" si="15"/>
        <v>#VALUE!</v>
      </c>
      <c r="F289" s="90" t="e">
        <f t="shared" si="20"/>
        <v>#VALUE!</v>
      </c>
      <c r="G289" s="90" t="e">
        <f t="shared" si="21"/>
        <v>#VALUE!</v>
      </c>
    </row>
    <row r="290" spans="1:7" ht="12.75">
      <c r="A290">
        <f t="shared" si="16"/>
        <v>113</v>
      </c>
      <c r="B290" s="90" t="e">
        <f t="shared" si="17"/>
        <v>#VALUE!</v>
      </c>
      <c r="C290" s="90" t="e">
        <f t="shared" si="18"/>
        <v>#VALUE!</v>
      </c>
      <c r="D290" s="91">
        <f t="shared" si="19"/>
        <v>0.085</v>
      </c>
      <c r="E290" s="90" t="e">
        <f t="shared" si="15"/>
        <v>#VALUE!</v>
      </c>
      <c r="F290" s="90" t="e">
        <f t="shared" si="20"/>
        <v>#VALUE!</v>
      </c>
      <c r="G290" s="90" t="e">
        <f t="shared" si="21"/>
        <v>#VALUE!</v>
      </c>
    </row>
    <row r="291" spans="1:7" ht="12.75">
      <c r="A291">
        <f t="shared" si="16"/>
        <v>114</v>
      </c>
      <c r="B291" s="90" t="e">
        <f t="shared" si="17"/>
        <v>#VALUE!</v>
      </c>
      <c r="C291" s="90" t="e">
        <f t="shared" si="18"/>
        <v>#VALUE!</v>
      </c>
      <c r="D291" s="91">
        <f t="shared" si="19"/>
        <v>0.085</v>
      </c>
      <c r="E291" s="90" t="e">
        <f t="shared" si="15"/>
        <v>#VALUE!</v>
      </c>
      <c r="F291" s="90" t="e">
        <f t="shared" si="20"/>
        <v>#VALUE!</v>
      </c>
      <c r="G291" s="90" t="e">
        <f t="shared" si="21"/>
        <v>#VALUE!</v>
      </c>
    </row>
    <row r="292" spans="1:7" ht="12.75">
      <c r="A292">
        <f t="shared" si="16"/>
        <v>115</v>
      </c>
      <c r="B292" s="90" t="e">
        <f t="shared" si="17"/>
        <v>#VALUE!</v>
      </c>
      <c r="C292" s="90" t="e">
        <f t="shared" si="18"/>
        <v>#VALUE!</v>
      </c>
      <c r="D292" s="91">
        <f t="shared" si="19"/>
        <v>0.085</v>
      </c>
      <c r="E292" s="90" t="e">
        <f t="shared" si="15"/>
        <v>#VALUE!</v>
      </c>
      <c r="F292" s="90" t="e">
        <f t="shared" si="20"/>
        <v>#VALUE!</v>
      </c>
      <c r="G292" s="90" t="e">
        <f t="shared" si="21"/>
        <v>#VALUE!</v>
      </c>
    </row>
    <row r="293" spans="1:7" ht="12.75">
      <c r="A293">
        <f t="shared" si="16"/>
        <v>116</v>
      </c>
      <c r="B293" s="90" t="e">
        <f t="shared" si="17"/>
        <v>#VALUE!</v>
      </c>
      <c r="C293" s="90" t="e">
        <f t="shared" si="18"/>
        <v>#VALUE!</v>
      </c>
      <c r="D293" s="91">
        <f t="shared" si="19"/>
        <v>0.085</v>
      </c>
      <c r="E293" s="90" t="e">
        <f t="shared" si="15"/>
        <v>#VALUE!</v>
      </c>
      <c r="F293" s="90" t="e">
        <f t="shared" si="20"/>
        <v>#VALUE!</v>
      </c>
      <c r="G293" s="90" t="e">
        <f t="shared" si="21"/>
        <v>#VALUE!</v>
      </c>
    </row>
    <row r="294" spans="1:7" ht="12.75">
      <c r="A294">
        <f t="shared" si="16"/>
        <v>117</v>
      </c>
      <c r="B294" s="90" t="e">
        <f t="shared" si="17"/>
        <v>#VALUE!</v>
      </c>
      <c r="C294" s="90" t="e">
        <f t="shared" si="18"/>
        <v>#VALUE!</v>
      </c>
      <c r="D294" s="91">
        <f t="shared" si="19"/>
        <v>0.085</v>
      </c>
      <c r="E294" s="90" t="e">
        <f t="shared" si="15"/>
        <v>#VALUE!</v>
      </c>
      <c r="F294" s="90" t="e">
        <f t="shared" si="20"/>
        <v>#VALUE!</v>
      </c>
      <c r="G294" s="90" t="e">
        <f t="shared" si="21"/>
        <v>#VALUE!</v>
      </c>
    </row>
    <row r="295" spans="1:7" ht="12.75">
      <c r="A295">
        <f t="shared" si="16"/>
        <v>118</v>
      </c>
      <c r="B295" s="90" t="e">
        <f t="shared" si="17"/>
        <v>#VALUE!</v>
      </c>
      <c r="C295" s="90" t="e">
        <f t="shared" si="18"/>
        <v>#VALUE!</v>
      </c>
      <c r="D295" s="91">
        <f t="shared" si="19"/>
        <v>0.085</v>
      </c>
      <c r="E295" s="90" t="e">
        <f t="shared" si="15"/>
        <v>#VALUE!</v>
      </c>
      <c r="F295" s="90" t="e">
        <f t="shared" si="20"/>
        <v>#VALUE!</v>
      </c>
      <c r="G295" s="90" t="e">
        <f t="shared" si="21"/>
        <v>#VALUE!</v>
      </c>
    </row>
    <row r="296" spans="1:7" ht="12.75">
      <c r="A296">
        <f t="shared" si="16"/>
        <v>119</v>
      </c>
      <c r="B296" s="90" t="e">
        <f t="shared" si="17"/>
        <v>#VALUE!</v>
      </c>
      <c r="C296" s="90" t="e">
        <f t="shared" si="18"/>
        <v>#VALUE!</v>
      </c>
      <c r="D296" s="91">
        <f t="shared" si="19"/>
        <v>0.085</v>
      </c>
      <c r="E296" s="90" t="e">
        <f t="shared" si="15"/>
        <v>#VALUE!</v>
      </c>
      <c r="F296" s="90" t="e">
        <f t="shared" si="20"/>
        <v>#VALUE!</v>
      </c>
      <c r="G296" s="90" t="e">
        <f t="shared" si="21"/>
        <v>#VALUE!</v>
      </c>
    </row>
    <row r="297" spans="1:7" ht="12.75">
      <c r="A297">
        <f t="shared" si="16"/>
        <v>120</v>
      </c>
      <c r="B297" s="90" t="e">
        <f t="shared" si="17"/>
        <v>#VALUE!</v>
      </c>
      <c r="C297" s="90" t="e">
        <f t="shared" si="18"/>
        <v>#VALUE!</v>
      </c>
      <c r="D297" s="91">
        <f t="shared" si="19"/>
        <v>0.085</v>
      </c>
      <c r="E297" s="90" t="e">
        <f t="shared" si="15"/>
        <v>#VALUE!</v>
      </c>
      <c r="F297" s="90" t="e">
        <f t="shared" si="20"/>
        <v>#VALUE!</v>
      </c>
      <c r="G297" s="90" t="e">
        <f t="shared" si="21"/>
        <v>#VALUE!</v>
      </c>
    </row>
    <row r="300" ht="15">
      <c r="A300" s="3" t="str">
        <f>+D2</f>
        <v>FINANCIAL PROJECTIONS DETAIL</v>
      </c>
    </row>
    <row r="301" ht="15">
      <c r="A301" s="3" t="str">
        <f>+D3</f>
        <v> </v>
      </c>
    </row>
    <row r="303" spans="1:5" ht="12.75">
      <c r="A303" s="51" t="s">
        <v>290</v>
      </c>
      <c r="E303" s="51" t="s">
        <v>291</v>
      </c>
    </row>
    <row r="304" ht="12.75">
      <c r="E304" t="s">
        <v>292</v>
      </c>
    </row>
    <row r="306" spans="1:7" ht="12.75">
      <c r="A306" t="s">
        <v>293</v>
      </c>
      <c r="C306" s="45" t="str">
        <f>Sheet1!G199</f>
        <v> ________</v>
      </c>
      <c r="E306" t="s">
        <v>293</v>
      </c>
      <c r="G306" s="45" t="str">
        <f>C306</f>
        <v> ________</v>
      </c>
    </row>
    <row r="307" spans="1:7" ht="12.75">
      <c r="A307" t="s">
        <v>294</v>
      </c>
      <c r="C307" s="45" t="e">
        <f>Sheet2!B48</f>
        <v>#VALUE!</v>
      </c>
      <c r="E307" t="s">
        <v>294</v>
      </c>
      <c r="G307" s="45" t="e">
        <f aca="true" t="shared" si="22" ref="G307:G316">C307</f>
        <v>#VALUE!</v>
      </c>
    </row>
    <row r="308" spans="1:7" ht="12.75">
      <c r="A308" t="s">
        <v>295</v>
      </c>
      <c r="C308" s="45" t="e">
        <f>Sheet2!C48</f>
        <v>#VALUE!</v>
      </c>
      <c r="E308" t="s">
        <v>295</v>
      </c>
      <c r="G308" s="45" t="e">
        <f t="shared" si="22"/>
        <v>#VALUE!</v>
      </c>
    </row>
    <row r="309" spans="1:7" ht="12.75">
      <c r="A309" t="s">
        <v>296</v>
      </c>
      <c r="C309" s="45" t="e">
        <f>Sheet2!D48</f>
        <v>#VALUE!</v>
      </c>
      <c r="E309" t="s">
        <v>296</v>
      </c>
      <c r="G309" s="45" t="e">
        <f t="shared" si="22"/>
        <v>#VALUE!</v>
      </c>
    </row>
    <row r="310" spans="1:7" ht="12.75">
      <c r="A310" t="s">
        <v>297</v>
      </c>
      <c r="C310" s="45" t="e">
        <f>Sheet2!E48</f>
        <v>#VALUE!</v>
      </c>
      <c r="E310" t="s">
        <v>297</v>
      </c>
      <c r="G310" s="45" t="e">
        <f t="shared" si="22"/>
        <v>#VALUE!</v>
      </c>
    </row>
    <row r="311" spans="1:7" ht="12.75">
      <c r="A311" t="s">
        <v>298</v>
      </c>
      <c r="C311" s="45" t="e">
        <f>Sheet2!F48</f>
        <v>#VALUE!</v>
      </c>
      <c r="E311" t="s">
        <v>298</v>
      </c>
      <c r="G311" s="45" t="e">
        <f t="shared" si="22"/>
        <v>#VALUE!</v>
      </c>
    </row>
    <row r="312" spans="1:7" ht="12.75">
      <c r="A312" t="s">
        <v>299</v>
      </c>
      <c r="C312" s="45" t="e">
        <f>Sheet2!G48</f>
        <v>#VALUE!</v>
      </c>
      <c r="E312" t="s">
        <v>299</v>
      </c>
      <c r="G312" s="45" t="e">
        <f t="shared" si="22"/>
        <v>#VALUE!</v>
      </c>
    </row>
    <row r="313" spans="1:7" ht="12.75">
      <c r="A313" t="s">
        <v>300</v>
      </c>
      <c r="C313" s="45" t="e">
        <f>Sheet2!H48</f>
        <v>#VALUE!</v>
      </c>
      <c r="E313" t="s">
        <v>300</v>
      </c>
      <c r="G313" s="45" t="e">
        <f t="shared" si="22"/>
        <v>#VALUE!</v>
      </c>
    </row>
    <row r="314" spans="1:7" ht="12.75">
      <c r="A314" t="s">
        <v>301</v>
      </c>
      <c r="C314" s="45" t="e">
        <f>Sheet2!I48</f>
        <v>#VALUE!</v>
      </c>
      <c r="E314" t="s">
        <v>301</v>
      </c>
      <c r="G314" s="45" t="e">
        <f t="shared" si="22"/>
        <v>#VALUE!</v>
      </c>
    </row>
    <row r="315" spans="1:7" ht="12.75">
      <c r="A315" t="s">
        <v>302</v>
      </c>
      <c r="C315" s="45" t="e">
        <f>Sheet2!J48</f>
        <v>#VALUE!</v>
      </c>
      <c r="E315" t="s">
        <v>302</v>
      </c>
      <c r="G315" s="45" t="e">
        <f t="shared" si="22"/>
        <v>#VALUE!</v>
      </c>
    </row>
    <row r="316" spans="1:7" ht="12.75">
      <c r="A316" t="s">
        <v>303</v>
      </c>
      <c r="C316" s="45" t="e">
        <f>Sheet2!K48</f>
        <v>#VALUE!</v>
      </c>
      <c r="E316" t="s">
        <v>303</v>
      </c>
      <c r="G316" s="45" t="e">
        <f t="shared" si="22"/>
        <v>#VALUE!</v>
      </c>
    </row>
    <row r="318" spans="2:7" ht="12.75">
      <c r="B318" s="51" t="s">
        <v>304</v>
      </c>
      <c r="C318" s="92" t="e">
        <f>IRR(C306:C316)</f>
        <v>#VALUE!</v>
      </c>
      <c r="E318" s="51" t="s">
        <v>305</v>
      </c>
      <c r="G318" s="93" t="e">
        <f>NPV(0.1,G306:G316)</f>
        <v>#VALUE!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5" manualBreakCount="5">
    <brk id="21" max="255" man="1"/>
    <brk id="106" max="255" man="1"/>
    <brk id="143" max="255" man="1"/>
    <brk id="169" max="255" man="1"/>
    <brk id="2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BethHansel</cp:lastModifiedBy>
  <dcterms:modified xsi:type="dcterms:W3CDTF">2015-07-30T16:44:04Z</dcterms:modified>
  <cp:category/>
  <cp:version/>
  <cp:contentType/>
  <cp:contentStatus/>
</cp:coreProperties>
</file>